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3ef6ee73e88afb/bilovec/E/provadecka/"/>
    </mc:Choice>
  </mc:AlternateContent>
  <xr:revisionPtr revIDLastSave="942" documentId="8_{26041232-4C58-4243-AD30-31AF9F69907B}" xr6:coauthVersionLast="47" xr6:coauthVersionMax="47" xr10:uidLastSave="{8CF1A6BA-A14F-4E3D-AE06-AD26A2BEF023}"/>
  <bookViews>
    <workbookView xWindow="10548" yWindow="6" windowWidth="12558" windowHeight="1224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  <sheet name="D1.4 TPS ochrana před bleskem" sheetId="14" r:id="rId5"/>
  </sheets>
  <externalReferences>
    <externalReference r:id="rId6"/>
    <externalReference r:id="rId7"/>
  </externalReferences>
  <definedNames>
    <definedName name="_xlnm._FilterDatabase" localSheetId="4" hidden="1">'D1.4 TPS ochrana před bleskem'!$C$80:$K$118</definedName>
    <definedName name="CelkemDPHVypocet" localSheetId="1">Stavba!$H$36</definedName>
    <definedName name="CenaCelkem" localSheetId="4">#REF!</definedName>
    <definedName name="CenaCelkem">Stavba!$G$22</definedName>
    <definedName name="CenaCelkemBezDPH" localSheetId="4">#REF!</definedName>
    <definedName name="CenaCelkemBezDPH">Stavba!$G$21</definedName>
    <definedName name="CenaCelkemVypocet" localSheetId="1">Stavba!$I$36</definedName>
    <definedName name="cisloobjektu" localSheetId="4">#REF!</definedName>
    <definedName name="cisloobjektu">Stavba!$D$3</definedName>
    <definedName name="CisloRozpoctu" localSheetId="4">'[1]Krycí list'!$C$2</definedName>
    <definedName name="CisloRozpoctu">'[2]Krycí list'!$C$2</definedName>
    <definedName name="cislostavby" localSheetId="4">'[1]Krycí list'!$A$7</definedName>
    <definedName name="CisloStavby" localSheetId="1">Stavba!$D$2</definedName>
    <definedName name="cislostavby">'[2]Krycí list'!$A$7</definedName>
    <definedName name="CisloStavebnihoRozpoctu" localSheetId="4">#REF!</definedName>
    <definedName name="CisloStavebnihoRozpoctu">Stavba!$D$4</definedName>
    <definedName name="dadresa" localSheetId="4">#REF!</definedName>
    <definedName name="dadresa">Stavba!$D$12:$G$12</definedName>
    <definedName name="DIČ" localSheetId="1">Stavba!$I$12</definedName>
    <definedName name="dmisto" localSheetId="4">#REF!</definedName>
    <definedName name="dmisto">Stavba!$E$13:$G$13</definedName>
    <definedName name="DPHSni" localSheetId="4">#REF!</definedName>
    <definedName name="DPHSni">Stavba!$G$17</definedName>
    <definedName name="DPHZakl" localSheetId="4">#REF!</definedName>
    <definedName name="DPHZakl">Stavba!$G$19</definedName>
    <definedName name="dpsc" localSheetId="1">Stavba!$D$13</definedName>
    <definedName name="Excel_BuiltIn__FilterDatabase" localSheetId="4">'D1.4 TPS ochrana před bleskem'!$C$80:$J$105</definedName>
    <definedName name="Excel_BuiltIn_Print_Area" localSheetId="4">('D1.4 TPS ochrana před bleskem'!$C$4:$J$32,'D1.4 TPS ochrana před bleskem'!$C$38:$J$60,'D1.4 TPS ochrana před bleskem'!$C$66:$J$105)</definedName>
    <definedName name="IČO" localSheetId="1">Stavba!$I$11</definedName>
    <definedName name="Mena" localSheetId="4">#REF!</definedName>
    <definedName name="Mena">Stavba!$J$22</definedName>
    <definedName name="MistoStavby" localSheetId="4">#REF!</definedName>
    <definedName name="MistoStavby">Stavba!$D$4</definedName>
    <definedName name="nazevobjektu" localSheetId="4">#REF!</definedName>
    <definedName name="nazevobjektu">Stavba!$E$3</definedName>
    <definedName name="NazevRozpoctu" localSheetId="4">'[1]Krycí list'!$D$2</definedName>
    <definedName name="NazevRozpoctu">'[2]Krycí list'!$D$2</definedName>
    <definedName name="nazevstavby" localSheetId="4">'[1]Krycí list'!$C$7</definedName>
    <definedName name="NazevStavby" localSheetId="1">Stavba!$E$2</definedName>
    <definedName name="nazevstavby">'[2]Krycí list'!$C$7</definedName>
    <definedName name="NazevStavebnihoRozpoctu" localSheetId="4">#REF!</definedName>
    <definedName name="NazevStavebnihoRozpoctu">Stavba!$E$4</definedName>
    <definedName name="_xlnm.Print_Titles" localSheetId="3">'01 01 Pol'!$1:$7</definedName>
    <definedName name="_xlnm.Print_Titles" localSheetId="4">'D1.4 TPS ochrana před bleskem'!$80:$80</definedName>
    <definedName name="oadresa" localSheetId="4">#REF!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'01 01 Pol'!$A$1:$Y$449</definedName>
    <definedName name="_xlnm.Print_Area" localSheetId="4">('D1.4 TPS ochrana před bleskem'!$C$4:$K$33,'D1.4 TPS ochrana před bleskem'!$C$38:$K$60,'D1.4 TPS ochrana před bleskem'!$C$66:$K$118)</definedName>
    <definedName name="_xlnm.Print_Area" localSheetId="1">Stavba!$A$1:$J$43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 localSheetId="4">#REF!</definedName>
    <definedName name="padresa">Stavba!$D$9</definedName>
    <definedName name="pdic" localSheetId="4">#REF!</definedName>
    <definedName name="pdic">Stavba!$I$9</definedName>
    <definedName name="pico" localSheetId="4">#REF!</definedName>
    <definedName name="pico">Stavba!$I$8</definedName>
    <definedName name="pmisto" localSheetId="4">#REF!</definedName>
    <definedName name="pmisto">Stavba!$E$10</definedName>
    <definedName name="PocetMJ" localSheetId="4">#REF!</definedName>
    <definedName name="PocetMJ">#REF!</definedName>
    <definedName name="PoptavkaID" localSheetId="4">#REF!</definedName>
    <definedName name="PoptavkaID">Stavba!$A$1</definedName>
    <definedName name="pPSC" localSheetId="4">#REF!</definedName>
    <definedName name="pPSC">Stavba!$D$10</definedName>
    <definedName name="Projektant" localSheetId="4">#REF!</definedName>
    <definedName name="Projektant">Stavba!$D$8</definedName>
    <definedName name="SazbaDPH1" localSheetId="4">'[1]Krycí list'!$C$30</definedName>
    <definedName name="SazbaDPH1" localSheetId="1">Stavba!$E$16</definedName>
    <definedName name="SazbaDPH1">'[2]Krycí list'!$C$30</definedName>
    <definedName name="SazbaDPH2" localSheetId="4">'[1]Krycí list'!$C$32</definedName>
    <definedName name="SazbaDPH2" localSheetId="1">Stavba!$E$18</definedName>
    <definedName name="SazbaDPH2">'[2]Krycí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 localSheetId="4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 localSheetId="4">#REF!</definedName>
    <definedName name="ZakladDPHSni">Stavba!$G$16</definedName>
    <definedName name="ZakladDPHSniVypocet" localSheetId="1">Stavba!$F$36</definedName>
    <definedName name="ZakladDPHZakl" localSheetId="4">#REF!</definedName>
    <definedName name="ZakladDPHZakl">Stavba!$G$18</definedName>
    <definedName name="ZakladDPHZaklVypocet" localSheetId="1">Stavba!$G$36</definedName>
    <definedName name="ZaObjednatele">Stavba!$G$27</definedName>
    <definedName name="Zaokrouhleni" localSheetId="4">#REF!</definedName>
    <definedName name="Zaokrouhleni">Stavba!$G$20</definedName>
    <definedName name="ZaZhotovitele">Stavba!$D$27</definedName>
    <definedName name="Zhotovitel" localSheetId="4">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5" i="12" l="1"/>
  <c r="G353" i="12"/>
  <c r="G373" i="12"/>
  <c r="G209" i="12"/>
  <c r="M209" i="12" s="1"/>
  <c r="G206" i="12"/>
  <c r="M206" i="12" s="1"/>
  <c r="G223" i="12"/>
  <c r="M223" i="12" s="1"/>
  <c r="G221" i="12"/>
  <c r="M221" i="12" s="1"/>
  <c r="Q223" i="12"/>
  <c r="O223" i="12"/>
  <c r="K223" i="12"/>
  <c r="I223" i="12"/>
  <c r="Q221" i="12"/>
  <c r="O221" i="12"/>
  <c r="K221" i="12"/>
  <c r="I221" i="12"/>
  <c r="Q209" i="12"/>
  <c r="O209" i="12"/>
  <c r="K209" i="12"/>
  <c r="I209" i="12"/>
  <c r="Q206" i="12"/>
  <c r="O206" i="12"/>
  <c r="K206" i="12"/>
  <c r="I206" i="12"/>
  <c r="E191" i="12"/>
  <c r="G191" i="12" s="1"/>
  <c r="G183" i="12"/>
  <c r="E117" i="12"/>
  <c r="E93" i="12"/>
  <c r="E78" i="12"/>
  <c r="E76" i="12" s="1"/>
  <c r="G76" i="12" s="1"/>
  <c r="G43" i="12"/>
  <c r="G257" i="12"/>
  <c r="G262" i="12"/>
  <c r="J54" i="14"/>
  <c r="G35" i="1"/>
  <c r="I35" i="1" s="1"/>
  <c r="G264" i="12"/>
  <c r="G260" i="12"/>
  <c r="G254" i="12"/>
  <c r="G40" i="12"/>
  <c r="G39" i="12"/>
  <c r="G37" i="12"/>
  <c r="G33" i="12"/>
  <c r="G29" i="12"/>
  <c r="G27" i="12"/>
  <c r="G25" i="12"/>
  <c r="G22" i="12"/>
  <c r="G18" i="12"/>
  <c r="G13" i="12"/>
  <c r="G11" i="12"/>
  <c r="G9" i="12"/>
  <c r="G46" i="12"/>
  <c r="G48" i="12"/>
  <c r="G50" i="12"/>
  <c r="G52" i="12"/>
  <c r="G54" i="12"/>
  <c r="G56" i="12"/>
  <c r="G57" i="12"/>
  <c r="G63" i="12"/>
  <c r="G59" i="12"/>
  <c r="G155" i="12"/>
  <c r="G153" i="12"/>
  <c r="G151" i="12"/>
  <c r="G149" i="12"/>
  <c r="G146" i="12"/>
  <c r="G143" i="12"/>
  <c r="G140" i="12"/>
  <c r="G135" i="12"/>
  <c r="G130" i="12"/>
  <c r="G128" i="12"/>
  <c r="G127" i="12"/>
  <c r="G126" i="12"/>
  <c r="G123" i="12"/>
  <c r="G118" i="12"/>
  <c r="G116" i="12"/>
  <c r="G113" i="12"/>
  <c r="G111" i="12"/>
  <c r="G99" i="12"/>
  <c r="G94" i="12"/>
  <c r="G84" i="12"/>
  <c r="G80" i="12"/>
  <c r="G68" i="12"/>
  <c r="G66" i="12"/>
  <c r="G158" i="12"/>
  <c r="G157" i="12" s="1"/>
  <c r="G233" i="12"/>
  <c r="G236" i="12"/>
  <c r="G238" i="12"/>
  <c r="G242" i="12"/>
  <c r="G244" i="12"/>
  <c r="G246" i="12"/>
  <c r="G248" i="12"/>
  <c r="G249" i="12"/>
  <c r="G250" i="12"/>
  <c r="G251" i="12"/>
  <c r="G252" i="12"/>
  <c r="G231" i="12"/>
  <c r="G230" i="12" s="1"/>
  <c r="G229" i="12"/>
  <c r="G226" i="12"/>
  <c r="G219" i="12"/>
  <c r="G216" i="12"/>
  <c r="G211" i="12"/>
  <c r="G203" i="12"/>
  <c r="G202" i="12" s="1"/>
  <c r="G201" i="12"/>
  <c r="G200" i="12" s="1"/>
  <c r="G168" i="12"/>
  <c r="G166" i="12"/>
  <c r="G164" i="12"/>
  <c r="G162" i="12"/>
  <c r="G199" i="12"/>
  <c r="G198" i="12"/>
  <c r="G193" i="12"/>
  <c r="G189" i="12"/>
  <c r="G186" i="12"/>
  <c r="G185" i="12"/>
  <c r="G181" i="12"/>
  <c r="G179" i="12"/>
  <c r="G177" i="12"/>
  <c r="G175" i="12"/>
  <c r="G173" i="12"/>
  <c r="G170" i="12"/>
  <c r="G266" i="12"/>
  <c r="G270" i="12"/>
  <c r="G273" i="12"/>
  <c r="G275" i="12"/>
  <c r="G280" i="12"/>
  <c r="G284" i="12"/>
  <c r="G285" i="12"/>
  <c r="G289" i="12"/>
  <c r="G291" i="12"/>
  <c r="G296" i="12"/>
  <c r="G299" i="12"/>
  <c r="G301" i="12"/>
  <c r="G303" i="12"/>
  <c r="G305" i="12"/>
  <c r="G307" i="12"/>
  <c r="G308" i="12"/>
  <c r="G309" i="12"/>
  <c r="G311" i="12"/>
  <c r="G313" i="12"/>
  <c r="G315" i="12"/>
  <c r="G317" i="12"/>
  <c r="G319" i="12"/>
  <c r="G323" i="12"/>
  <c r="G326" i="12"/>
  <c r="G329" i="12"/>
  <c r="G333" i="12"/>
  <c r="G336" i="12"/>
  <c r="G338" i="12"/>
  <c r="G339" i="12"/>
  <c r="G340" i="12"/>
  <c r="G343" i="12"/>
  <c r="G345" i="12"/>
  <c r="G347" i="12"/>
  <c r="G349" i="12"/>
  <c r="G351" i="12"/>
  <c r="G352" i="12"/>
  <c r="G355" i="12"/>
  <c r="G358" i="12"/>
  <c r="G361" i="12"/>
  <c r="G363" i="12"/>
  <c r="G365" i="12"/>
  <c r="G367" i="12"/>
  <c r="G369" i="12"/>
  <c r="G371" i="12"/>
  <c r="G372" i="12"/>
  <c r="G376" i="12"/>
  <c r="G375" i="12"/>
  <c r="G379" i="12"/>
  <c r="G386" i="12"/>
  <c r="G385" i="12"/>
  <c r="G384" i="12"/>
  <c r="G383" i="12"/>
  <c r="G382" i="12"/>
  <c r="G381" i="12"/>
  <c r="G393" i="12"/>
  <c r="G391" i="12"/>
  <c r="G390" i="12"/>
  <c r="G389" i="12"/>
  <c r="G388" i="12"/>
  <c r="G408" i="12"/>
  <c r="G406" i="12"/>
  <c r="G405" i="12"/>
  <c r="G403" i="12"/>
  <c r="G401" i="12"/>
  <c r="G399" i="12"/>
  <c r="G397" i="12"/>
  <c r="G395" i="12"/>
  <c r="G410" i="12"/>
  <c r="G411" i="12"/>
  <c r="G413" i="12"/>
  <c r="G416" i="12"/>
  <c r="G419" i="12"/>
  <c r="G422" i="12"/>
  <c r="G426" i="12"/>
  <c r="G431" i="12"/>
  <c r="G433" i="12"/>
  <c r="G435" i="12"/>
  <c r="G437" i="12"/>
  <c r="G439" i="12"/>
  <c r="G443" i="12"/>
  <c r="G444" i="12"/>
  <c r="G445" i="12"/>
  <c r="G446" i="12"/>
  <c r="G447" i="12"/>
  <c r="G448" i="12"/>
  <c r="G449" i="12"/>
  <c r="J118" i="14"/>
  <c r="J116" i="14" s="1"/>
  <c r="J115" i="14"/>
  <c r="J114" i="14"/>
  <c r="J113" i="14"/>
  <c r="J112" i="14"/>
  <c r="J111" i="14"/>
  <c r="J110" i="14"/>
  <c r="J106" i="14" s="1"/>
  <c r="J105" i="14" s="1"/>
  <c r="J58" i="14" s="1"/>
  <c r="J109" i="14"/>
  <c r="J108" i="14"/>
  <c r="J107" i="14"/>
  <c r="J104" i="14"/>
  <c r="J103" i="14"/>
  <c r="J57" i="14" s="1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2" i="14" s="1"/>
  <c r="J56" i="14" s="1"/>
  <c r="J55" i="14" s="1"/>
  <c r="J85" i="14"/>
  <c r="J84" i="14"/>
  <c r="J83" i="14"/>
  <c r="D57" i="14"/>
  <c r="D56" i="14"/>
  <c r="E45" i="14"/>
  <c r="F30" i="14"/>
  <c r="F29" i="14"/>
  <c r="F28" i="14"/>
  <c r="E133" i="12"/>
  <c r="G133" i="12" s="1"/>
  <c r="G205" i="12" l="1"/>
  <c r="E192" i="12"/>
  <c r="G169" i="12"/>
  <c r="G253" i="12"/>
  <c r="G184" i="12"/>
  <c r="G378" i="12"/>
  <c r="G374" i="12"/>
  <c r="G8" i="12"/>
  <c r="G354" i="12"/>
  <c r="G161" i="12"/>
  <c r="G409" i="12"/>
  <c r="G58" i="12"/>
  <c r="G188" i="12"/>
  <c r="G42" i="12"/>
  <c r="G232" i="12"/>
  <c r="G65" i="12"/>
  <c r="G387" i="12" a="1"/>
  <c r="G387" i="12" s="1"/>
  <c r="G366" i="12"/>
  <c r="G380" i="12"/>
  <c r="H35" i="1"/>
  <c r="G394" i="12"/>
  <c r="J23" i="14"/>
  <c r="G34" i="1" l="1"/>
  <c r="H33" i="1" s="1"/>
  <c r="I34" i="1" l="1"/>
  <c r="I33" i="1"/>
  <c r="I36" i="1" s="1"/>
  <c r="J32" i="1" s="1"/>
  <c r="J36" i="1" s="1"/>
  <c r="H34" i="1"/>
  <c r="G33" i="1"/>
  <c r="G36" i="1" s="1"/>
  <c r="H36" i="1"/>
  <c r="G19" i="1"/>
  <c r="BA438" i="12"/>
  <c r="BA436" i="12"/>
  <c r="BA434" i="12"/>
  <c r="BA432" i="12"/>
  <c r="BA425" i="12"/>
  <c r="BA424" i="12"/>
  <c r="BA421" i="12"/>
  <c r="BA420" i="12"/>
  <c r="BA418" i="12"/>
  <c r="BA417" i="12"/>
  <c r="BA415" i="12"/>
  <c r="BA414" i="12"/>
  <c r="BA412" i="12"/>
  <c r="BA227" i="12"/>
  <c r="BA134" i="12"/>
  <c r="F36" i="1"/>
  <c r="J21" i="1"/>
  <c r="J19" i="1"/>
  <c r="G31" i="1"/>
  <c r="F31" i="1"/>
  <c r="J16" i="1"/>
  <c r="J17" i="1"/>
  <c r="J18" i="1"/>
  <c r="J20" i="1"/>
  <c r="E17" i="1"/>
  <c r="E19" i="1"/>
  <c r="G18" i="1" l="1"/>
  <c r="G22" i="1" s="1"/>
  <c r="J34" i="1"/>
  <c r="J33" i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Provazníková Petra</author>
  </authors>
  <commentList>
    <comment ref="S6" authorId="0" shapeId="0" xr:uid="{C0E35641-8811-41EC-BA65-D74E28B519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E37B36-1E4A-4219-A1B0-39756DB7E7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<sst xmlns="http://schemas.openxmlformats.org/spreadsheetml/2006/main" count="2061" uniqueCount="829">
  <si>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</si>
  <si>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</si>
  <si>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</si>
  <si>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</si>
  <si>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</si>
  <si>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</si>
  <si>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</si>
  <si>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</si>
  <si>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</si>
  <si>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</si>
  <si>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</si>
  <si>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</si>
  <si>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</si>
  <si>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</si>
  <si>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</si>
  <si>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</si>
  <si>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</si>
  <si>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</si>
  <si>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</si>
  <si>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</si>
  <si>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Projektant:</t>
  </si>
  <si>
    <t>Objednatel:</t>
  </si>
  <si>
    <t>Stavba:</t>
  </si>
  <si>
    <t>Cena celkem bez DPH</t>
  </si>
  <si>
    <t>Vedlejší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</si>
  <si>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</si>
  <si>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</si>
  <si>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</si>
  <si>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</si>
  <si>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</si>
  <si>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</si>
  <si>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</si>
  <si>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</si>
  <si>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</si>
  <si>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</si>
  <si>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</si>
  <si>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Energetické úspory budovy E v Bílovecké nemocnici, a.s.</t>
  </si>
  <si>
    <t>Plus Projekt, s.r.o</t>
  </si>
  <si>
    <t>Třída Kapitána Jaroše 1932/13</t>
  </si>
  <si>
    <t>Brno</t>
  </si>
  <si>
    <t>60200</t>
  </si>
  <si>
    <t>08671427</t>
  </si>
  <si>
    <t>Stavba</t>
  </si>
  <si>
    <t>01</t>
  </si>
  <si>
    <t>ASŘ+SKŘ+PBŘ+LPS</t>
  </si>
  <si>
    <t>02</t>
  </si>
  <si>
    <t>Celkem za stavbu</t>
  </si>
  <si>
    <t>CZK</t>
  </si>
  <si>
    <t>#POPS</t>
  </si>
  <si>
    <t>#POPO</t>
  </si>
  <si>
    <t>Popis objektu: 01 - Energetické úspory budovy E v Bílovecké nemocnici, a.s.</t>
  </si>
  <si>
    <t>#POPR</t>
  </si>
  <si>
    <t>Popis rozpočtu: 01 - ASŘ+SKŘ+PBŘ+LPS</t>
  </si>
  <si>
    <t>1</t>
  </si>
  <si>
    <t>Zemní práce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</si>
  <si>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</si>
  <si>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</si>
  <si>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</si>
  <si>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</si>
  <si>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</si>
  <si>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</si>
  <si>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</si>
  <si>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</si>
  <si>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</si>
  <si>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</si>
  <si>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</si>
  <si>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</si>
  <si>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</si>
  <si>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</si>
  <si>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</si>
  <si>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</si>
  <si>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</si>
  <si>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</si>
  <si>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</si>
  <si>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</si>
  <si>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</si>
  <si>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</si>
  <si>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723</t>
  </si>
  <si>
    <t>Vnitřní plynovod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</si>
  <si>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</si>
  <si>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</si>
  <si>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</si>
  <si>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</si>
  <si>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</si>
  <si>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</si>
  <si>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</si>
  <si>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</si>
  <si>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</si>
  <si>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</si>
  <si>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</si>
  <si>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</si>
  <si>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</si>
  <si>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</si>
  <si>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786</t>
  </si>
  <si>
    <t>Zastiňující technika</t>
  </si>
  <si>
    <t>M21</t>
  </si>
  <si>
    <t>Elektromontáže</t>
  </si>
  <si>
    <t>D96</t>
  </si>
  <si>
    <t>Přesuny suti a vybouraných hmot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</si>
  <si>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</si>
  <si>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</si>
  <si>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</si>
  <si>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</si>
  <si>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</si>
  <si>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</si>
  <si>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</si>
  <si>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</si>
  <si>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</si>
  <si>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</si>
  <si>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</si>
  <si>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</si>
  <si>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</si>
  <si>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</si>
  <si>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</si>
  <si>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</si>
  <si>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</si>
  <si>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</si>
  <si>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</si>
  <si>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</si>
  <si>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</si>
  <si>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</si>
  <si>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</si>
  <si>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</si>
  <si>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</si>
  <si>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</si>
  <si>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</si>
  <si>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</si>
  <si>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</si>
  <si>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m2</t>
  </si>
  <si>
    <t>RTS 23/ I</t>
  </si>
  <si>
    <t>Práce</t>
  </si>
  <si>
    <t>Běžná</t>
  </si>
  <si>
    <t>POL1_</t>
  </si>
  <si>
    <t>113106231R00</t>
  </si>
  <si>
    <t>Rozebrání dlažeb ze zámkové dlažby v kamenivu</t>
  </si>
  <si>
    <t>113108305R00</t>
  </si>
  <si>
    <t>Odstranění asfaltové vrstvy pl.do 50 m2, tl. 5 cm</t>
  </si>
  <si>
    <t>m</t>
  </si>
  <si>
    <t>139601102R00</t>
  </si>
  <si>
    <t>Ruční výkop jam, rýh a šachet v hornině tř. 3</t>
  </si>
  <si>
    <t>m3</t>
  </si>
  <si>
    <t>s přehozením nebo naložením</t>
  </si>
  <si>
    <t>POP</t>
  </si>
  <si>
    <t>162201102R00</t>
  </si>
  <si>
    <t>Vodorovné přemístění výkopku z hor.1-4 do 50 m</t>
  </si>
  <si>
    <t>POL1_1</t>
  </si>
  <si>
    <t>se složením na dočasnou deponii</t>
  </si>
  <si>
    <t>162701105R00</t>
  </si>
  <si>
    <t>Vodorovné přemístění výkopku z hor.1-4 do 10000 m</t>
  </si>
  <si>
    <t>se složením na skládku</t>
  </si>
  <si>
    <t>162701109R00</t>
  </si>
  <si>
    <t>Příplatek k vod. přemístění hor.1-4 za další 1 km</t>
  </si>
  <si>
    <t>167101101R00</t>
  </si>
  <si>
    <t>Nakládání výkopku z hor. 1 ÷ 4 v množství do 100 m3</t>
  </si>
  <si>
    <t>174101102R00</t>
  </si>
  <si>
    <t>Zásyp ruční se zhutněním</t>
  </si>
  <si>
    <t>181301101R00</t>
  </si>
  <si>
    <t>Rozprostření ornice, rovina, tl. do 10 cm do 500m2</t>
  </si>
  <si>
    <t>s přemístěním na místo potřeby</t>
  </si>
  <si>
    <t>199000002R00</t>
  </si>
  <si>
    <t>Poplatek za skládku horniny 1- 4</t>
  </si>
  <si>
    <t>180400020RA0</t>
  </si>
  <si>
    <t>Založení trávníku parkového, rovina, dodání osiva</t>
  </si>
  <si>
    <t>Agregovaná položka</t>
  </si>
  <si>
    <t>POL2_1</t>
  </si>
  <si>
    <t>10364200R</t>
  </si>
  <si>
    <t>Ornice pro pozemkové úpravy vč. dopravních nákladů</t>
  </si>
  <si>
    <t>SPCM</t>
  </si>
  <si>
    <t>RTS 22/ II</t>
  </si>
  <si>
    <t>Indiv</t>
  </si>
  <si>
    <t>Specifikace</t>
  </si>
  <si>
    <t>POL3_</t>
  </si>
  <si>
    <t>564851113R00</t>
  </si>
  <si>
    <t>564861111R00</t>
  </si>
  <si>
    <t>Podklad ze štěrkodrti po zhutnění tloušťky 20 cm</t>
  </si>
  <si>
    <t>572952111R00</t>
  </si>
  <si>
    <t>Vyspravení krytu po překopu asf.betonem tl.do 5 cm</t>
  </si>
  <si>
    <t>596215020R00</t>
  </si>
  <si>
    <t>Kladení zámkové dlažby tl. 6 cm do drtě tl. 3 cm</t>
  </si>
  <si>
    <t>596811111R00</t>
  </si>
  <si>
    <t>Kladení dlaždic kom.pro pěší, lože z kameniva těž.tl. 3cm</t>
  </si>
  <si>
    <t>59245601R</t>
  </si>
  <si>
    <t>602015187RT7</t>
  </si>
  <si>
    <t>Omítka na stěnách silikon zatíraná, zrnitost 2,0 mm</t>
  </si>
  <si>
    <t>602015191R00</t>
  </si>
  <si>
    <t>Podkladní nátěr stěn pod tenkovrstvé omítky</t>
  </si>
  <si>
    <t>620991011R00</t>
  </si>
  <si>
    <t>Přechodový profil parapet-ostění, s tkaninou</t>
  </si>
  <si>
    <t>kus</t>
  </si>
  <si>
    <t>620991121R00</t>
  </si>
  <si>
    <t>Zakrývání výplní vnějších otvorů z lešení</t>
  </si>
  <si>
    <t>622300141R00</t>
  </si>
  <si>
    <t>Montáž vyrovnávací vrstvy izolantem</t>
  </si>
  <si>
    <t>vyrovnání 30% fasády z MV KV</t>
  </si>
  <si>
    <t>622319837RV1</t>
  </si>
  <si>
    <t>Zatepl.systém,fasáda,min.desky PV 200 mm zakončený stěrkou s výztužnou tkaninou, vč. lišt</t>
  </si>
  <si>
    <t>622315562R00</t>
  </si>
  <si>
    <t>Zateplovací systém, parapet, XPS tl. 20 mm, zakončený výztuž.stěrkou, vč. podparapetních lišt</t>
  </si>
  <si>
    <t>622319150RV1</t>
  </si>
  <si>
    <t>Povrchová úprava ostění stěrkou s výztužnou tkaninou, vč. roh. a okap.lišt</t>
  </si>
  <si>
    <t>622391112R00</t>
  </si>
  <si>
    <t>622391121R00</t>
  </si>
  <si>
    <t>622391122R00</t>
  </si>
  <si>
    <t>622319021R00</t>
  </si>
  <si>
    <t>Zakládací sada ,zaklád+okap.profil , dle PKO</t>
  </si>
  <si>
    <t>622319031R00</t>
  </si>
  <si>
    <t>Těsnicí páska mezi sokl.profilem a soklovou deskou</t>
  </si>
  <si>
    <t>Dodávka a montáž těsnění.</t>
  </si>
  <si>
    <t>622401971RZ1</t>
  </si>
  <si>
    <t>Příplatek k omítce , zvýšení přilnavos. nátěrem penetračním</t>
  </si>
  <si>
    <t>622422311R00</t>
  </si>
  <si>
    <t>Oprava vnějších omítek vápen. hladk. II, do 30 %</t>
  </si>
  <si>
    <t>622473187R00</t>
  </si>
  <si>
    <t>Příplatek za okenní lištu (APU) - montáž</t>
  </si>
  <si>
    <t>622904121R00</t>
  </si>
  <si>
    <t>Ruční čištění ocelovým kartáčem</t>
  </si>
  <si>
    <t>622904212R00</t>
  </si>
  <si>
    <t>Očištění organických nečiistot z fasád slož.1-2</t>
  </si>
  <si>
    <t>Očištění od plísní, hub, mechů a řas. Nanesení odstraňovače, omytí povrchu tlakovou vodou s čističem.</t>
  </si>
  <si>
    <t>62231951RR00</t>
  </si>
  <si>
    <t>Izolace suterénu hydrofob. MV  tl. 120 mm, bez PÚ, vč. kotvení</t>
  </si>
  <si>
    <t>Vlastní</t>
  </si>
  <si>
    <t>Provětr.fasáda</t>
  </si>
  <si>
    <t>odvětrávacích profilů, systémové okapnice apod.</t>
  </si>
  <si>
    <t>Provětr.ostění</t>
  </si>
  <si>
    <t>Dodávka a montáž ostění provětrávané fasády z desek .</t>
  </si>
  <si>
    <t>R příplatek hmož.</t>
  </si>
  <si>
    <t>Příplatek za prodloužené hmoždinky v podlepení fasády</t>
  </si>
  <si>
    <t>28350229R</t>
  </si>
  <si>
    <t xml:space="preserve">Profil rohový s okapničkou </t>
  </si>
  <si>
    <t>283502854R</t>
  </si>
  <si>
    <t>2D začišťovací profil napojovací lišta s tkaninou, APU</t>
  </si>
  <si>
    <t>63150871R</t>
  </si>
  <si>
    <t>Deska fasádní izolační tl. 30 mm kolmé vlákno</t>
  </si>
  <si>
    <t>631515401R</t>
  </si>
  <si>
    <t>Deska fasádní minerální tl. 30 mm podélné vlákno</t>
  </si>
  <si>
    <t>632413120RT6</t>
  </si>
  <si>
    <t>Potěr ze SMS, ruční zpracování, tl. 20 mm rychletuhnoucí</t>
  </si>
  <si>
    <t>pod parapety</t>
  </si>
  <si>
    <t>916561111R00</t>
  </si>
  <si>
    <t>Osazení záhon.obrubníků do lože z C 12/15 s opěrou</t>
  </si>
  <si>
    <t>918101111R00</t>
  </si>
  <si>
    <t>Lože pod obrubníky nebo obruby dlažeb z C 12/15</t>
  </si>
  <si>
    <t>919735112R00</t>
  </si>
  <si>
    <t>Řezání stávajícího živičného krytu tl. 5 - 10 cm</t>
  </si>
  <si>
    <t>59217335R</t>
  </si>
  <si>
    <t>Obrubník zahradní v. 250 x 50 x 1000 mm šedý</t>
  </si>
  <si>
    <t>941941031R00</t>
  </si>
  <si>
    <t>Montáž lešení leh.řad.s podlahami,š.do 1 m, H 10 m</t>
  </si>
  <si>
    <t>Včetně kotvení lešení.</t>
  </si>
  <si>
    <t>941941191R00</t>
  </si>
  <si>
    <t>Příplatek za každý měsíc použití lešení k pol.1031</t>
  </si>
  <si>
    <t>941941831R00</t>
  </si>
  <si>
    <t>Demontáž lešení leh.řad.s podlahami,š.1 m,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</si>
  <si>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</si>
  <si>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</si>
  <si>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</si>
  <si>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</si>
  <si>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</si>
  <si>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</si>
  <si>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952902110R00</t>
  </si>
  <si>
    <t>909      R00</t>
  </si>
  <si>
    <t>Hzs-nezmeritelne stavebni prace</t>
  </si>
  <si>
    <t>h</t>
  </si>
  <si>
    <t>Prav.M</t>
  </si>
  <si>
    <t>HZS</t>
  </si>
  <si>
    <t>POL10_</t>
  </si>
  <si>
    <t>demontáž a zpětná montáž prvků na fasádě ( tabulek, konzol, svítidel, mřížek, kabeláže apod.)</t>
  </si>
  <si>
    <t>967031142R00</t>
  </si>
  <si>
    <t>Přisekání parapetů</t>
  </si>
  <si>
    <t>978015241R00</t>
  </si>
  <si>
    <t>Otlučení omítek vnějších MVC v složit.1-4 do 30 %</t>
  </si>
  <si>
    <t>978015291R00</t>
  </si>
  <si>
    <t>Otlučení omítek vnějších MVC v složit.1-4 do 100 %</t>
  </si>
  <si>
    <t>999281211R00</t>
  </si>
  <si>
    <t>Přesun hmot, opravy vněj. plášťů výšky do 25 m</t>
  </si>
  <si>
    <t>t</t>
  </si>
  <si>
    <t>Přesun hmot</t>
  </si>
  <si>
    <t>POL7_</t>
  </si>
  <si>
    <t>712400831RT3</t>
  </si>
  <si>
    <t>Odstranění povlakové krytiny střech do 30°, 1 vrstva z ploch jednotlivě nad 20 m2</t>
  </si>
  <si>
    <t>713111221R00</t>
  </si>
  <si>
    <t>Montáž parozábrany, zavěšeného podhledu s přelepením spojů</t>
  </si>
  <si>
    <t>vč. systém.pásek</t>
  </si>
  <si>
    <t>713111273RS2</t>
  </si>
  <si>
    <t>Provedení utěsnění styku s jinou konstrukce pěnovou páskou a lištou včetně pásky a dřevěné lišty 30x50 mm</t>
  </si>
  <si>
    <t>713101121R00</t>
  </si>
  <si>
    <t>Odstranění tepelné izolace stropů a podhledů, volně uložené, z desek minerálních, tl. do 100 mm</t>
  </si>
  <si>
    <t>631508605R</t>
  </si>
  <si>
    <t>67352454R</t>
  </si>
  <si>
    <t>Čtyřvrstvá fólie. Na dvě vrstvy polyetylenu vyztužené PE mřížkou je celoplošně nanesena hliníková fólie.</t>
  </si>
  <si>
    <t>998713102R00</t>
  </si>
  <si>
    <t>Přesun hmot pro izolace tepelné, výšky do 12 m</t>
  </si>
  <si>
    <t>odkouření</t>
  </si>
  <si>
    <t>Nadstavení odkouření plyn.kotle DN 100 PVC vč. ochranné mřížky</t>
  </si>
  <si>
    <t>762341210R00</t>
  </si>
  <si>
    <t>Montáž bednění střech rovných, prkna hrubá na sraz</t>
  </si>
  <si>
    <t>762342203RT4</t>
  </si>
  <si>
    <t>Montáž laťování střech, vzdálenost latí 22 - 36 cm včetně dodávky řeziva, impreg.latě 4/6 cm</t>
  </si>
  <si>
    <t>762341811R00</t>
  </si>
  <si>
    <t>Demontáž bednění střech rovných z prken hrubých</t>
  </si>
  <si>
    <t>762395000R00</t>
  </si>
  <si>
    <t>Spojovací a ochranné prostředky pro střechy</t>
  </si>
  <si>
    <t>762911121R00</t>
  </si>
  <si>
    <t xml:space="preserve">Impregnace řeziva tlakovakuová </t>
  </si>
  <si>
    <t>60510991R</t>
  </si>
  <si>
    <t>Prkna</t>
  </si>
  <si>
    <t>998762102R00</t>
  </si>
  <si>
    <t>Přesun hmot pro tesařské konstrukce, výšky do 12 m</t>
  </si>
  <si>
    <t>763611231R00</t>
  </si>
  <si>
    <t>Montáž bednění střech z desek nad tl.18 mm,sraz,šroubo.</t>
  </si>
  <si>
    <t>vč. spojovacích prostředků</t>
  </si>
  <si>
    <t>763611232R00</t>
  </si>
  <si>
    <t>5959201R</t>
  </si>
  <si>
    <t>Deska hydrofobizovaná</t>
  </si>
  <si>
    <t>60726017.AR</t>
  </si>
  <si>
    <t>998763101R00</t>
  </si>
  <si>
    <t>Přesun hmot pro dřevostavby, výšky do 12 m</t>
  </si>
  <si>
    <t>764311294R00</t>
  </si>
  <si>
    <t xml:space="preserve">Montáž krytiny hladké, šablony </t>
  </si>
  <si>
    <t>Včetně spojovacích prostředků. Bez dodávky šablon.</t>
  </si>
  <si>
    <t>764817150RT2</t>
  </si>
  <si>
    <t>764919221R00</t>
  </si>
  <si>
    <t>M. oplech. okapů z lak. plechů na šikmé střeše</t>
  </si>
  <si>
    <t>764819212R00</t>
  </si>
  <si>
    <t>včetně kolena,ramínek, objímky, spojovacího materiálu a zednické výpomoci.</t>
  </si>
  <si>
    <t>764815212R00</t>
  </si>
  <si>
    <t>včetně háku, čela a spojky.</t>
  </si>
  <si>
    <t>764815810R00</t>
  </si>
  <si>
    <t>764901317R00</t>
  </si>
  <si>
    <t>Pás větrací hřebene</t>
  </si>
  <si>
    <t>vč. dodávky</t>
  </si>
  <si>
    <t>764919931R00</t>
  </si>
  <si>
    <t>Montáž hřebene střechy z lakovaného plechu</t>
  </si>
  <si>
    <t>764816140RT3</t>
  </si>
  <si>
    <t>764311822R00</t>
  </si>
  <si>
    <t>Demontáž krytiny plechové, nad 25 m2, do 30°</t>
  </si>
  <si>
    <t>764322830R00</t>
  </si>
  <si>
    <t>Demontáž oplechování okapů, TK, rš 400 mm, do 30°</t>
  </si>
  <si>
    <t>764331830R00</t>
  </si>
  <si>
    <t>Demontáž lemování zdí, rš 250 a 330 mm, do 30°</t>
  </si>
  <si>
    <t>764351836R00</t>
  </si>
  <si>
    <t>Demontáž háků, sklon do 30°</t>
  </si>
  <si>
    <t>764352810R00</t>
  </si>
  <si>
    <t>Demontáž žlabů půlkruh. rovných, rš 330 mm, do 30°</t>
  </si>
  <si>
    <t>764359810R00</t>
  </si>
  <si>
    <t>Demontáž kotlíku kónického, sklon do 30°</t>
  </si>
  <si>
    <t>764362810R00</t>
  </si>
  <si>
    <t>Demontáž střešního okna, hladká krytina, do 30°</t>
  </si>
  <si>
    <t>764393830R00</t>
  </si>
  <si>
    <t>Demontáž hřebene střechy, rš do 400 mm, do 30°</t>
  </si>
  <si>
    <t>764410850R00</t>
  </si>
  <si>
    <t>Demontáž oplechování parapetů,rš od 100 do 330 mm</t>
  </si>
  <si>
    <t>764421870R00</t>
  </si>
  <si>
    <t>Demontáž oplechování říms,rš od 400 do 500 mm</t>
  </si>
  <si>
    <t>764430810R00</t>
  </si>
  <si>
    <t>Demontáž oplechování zdí, rš do 250 mm</t>
  </si>
  <si>
    <t>764454801R00</t>
  </si>
  <si>
    <t>Demontáž odpadních trub kruhových, D 75 a 100 mm</t>
  </si>
  <si>
    <t>765312386R00</t>
  </si>
  <si>
    <t>Pás ochranný větrací perforovaný okapní</t>
  </si>
  <si>
    <t>Dodávka a montáž ochranného okapního pásu.</t>
  </si>
  <si>
    <t>76481265RRT3</t>
  </si>
  <si>
    <t>76481711RRT2</t>
  </si>
  <si>
    <t>76481712RR00</t>
  </si>
  <si>
    <t>R okap1</t>
  </si>
  <si>
    <t>D+M Okapní plech pod folii ke krytině</t>
  </si>
  <si>
    <t>R okap2</t>
  </si>
  <si>
    <t>D+M Okapní plech ke krytině</t>
  </si>
  <si>
    <t>R propojení</t>
  </si>
  <si>
    <t>Propojení okapních svodů  v patě do stávajícího vedení</t>
  </si>
  <si>
    <t>R střešní prvky</t>
  </si>
  <si>
    <t>D+M Střešních prvků, komínků, prostupů apod.</t>
  </si>
  <si>
    <t>soubor</t>
  </si>
  <si>
    <t xml:space="preserve">R vyhřívání </t>
  </si>
  <si>
    <t>Vyhřívání žlabů a svodů, vč. příslušenství</t>
  </si>
  <si>
    <t>R zachytávač</t>
  </si>
  <si>
    <t>D+M Sněhový zachytávač vč. příslušenství</t>
  </si>
  <si>
    <t>Demontáž střešních prvků, komínků, sněhových zachytávačů apod.</t>
  </si>
  <si>
    <t>553453101R</t>
  </si>
  <si>
    <t>553453300R</t>
  </si>
  <si>
    <t>vč. příslušenství</t>
  </si>
  <si>
    <t>553453620R</t>
  </si>
  <si>
    <t xml:space="preserve">Držák hřebenáče perforovaný </t>
  </si>
  <si>
    <t>998764102R00</t>
  </si>
  <si>
    <t>Přesun hmot pro klempířské konstr., výšky do 12 m</t>
  </si>
  <si>
    <t>765799313R00</t>
  </si>
  <si>
    <t>Montáž fólie na bednění přibitím, přelepení spojů</t>
  </si>
  <si>
    <t>včetně spojovacích prostředků.</t>
  </si>
  <si>
    <t>67352180R</t>
  </si>
  <si>
    <t xml:space="preserve">Fólie hydroizolační difuzní </t>
  </si>
  <si>
    <t>67352215R</t>
  </si>
  <si>
    <t>Fólie kašírovaná pro plechové střechy</t>
  </si>
  <si>
    <t>998765102R00</t>
  </si>
  <si>
    <t>Přesun hmot pro krytiny tvrdé, výšky do 12 m</t>
  </si>
  <si>
    <t>766601211R00</t>
  </si>
  <si>
    <t>Těsnění okenní spáry, ostění, PT fólie+ PP páska</t>
  </si>
  <si>
    <t>Instalace a dodávka parotěsné okenní fólie a paropropustné expanzní pásky.</t>
  </si>
  <si>
    <t>766711021R00</t>
  </si>
  <si>
    <t>Montáž vstupních dveří s vypěněním</t>
  </si>
  <si>
    <t>Montáž plastových dveří včetně dodávky a montáže PU pěny.</t>
  </si>
  <si>
    <t>OS01</t>
  </si>
  <si>
    <t>D+M Okno střešní 450/500mm dřevěné, vč. lemování a příslušenství</t>
  </si>
  <si>
    <t>D02</t>
  </si>
  <si>
    <t>998766202R00</t>
  </si>
  <si>
    <t>Přesun hmot pro truhlářské konstr., výšky do 12 m</t>
  </si>
  <si>
    <t>R dmtž stříšek</t>
  </si>
  <si>
    <t>Demontáž zastřešení vstupů š.950mm, kov.kce + sklo</t>
  </si>
  <si>
    <t>783904811R00</t>
  </si>
  <si>
    <t>786622211RT2</t>
  </si>
  <si>
    <t>Žaluzie horizontální vnitřní AL lamely bílé včetně dodávky žaluzie</t>
  </si>
  <si>
    <t>998786102R00</t>
  </si>
  <si>
    <t>Přesun hmot pro zastiň. techniku, výšky do 12 m</t>
  </si>
  <si>
    <t>210020951R00</t>
  </si>
  <si>
    <t>Tabulka výstražná ( Za bouřky nepřistupuj!  Nedotýkej se!)</t>
  </si>
  <si>
    <t>650811112R00</t>
  </si>
  <si>
    <t>Demontáž vodiče svodového do D 10 mm vč. podpěr</t>
  </si>
  <si>
    <t>650811171R00</t>
  </si>
  <si>
    <t>Demontáž ochranného úhelníku</t>
  </si>
  <si>
    <t>979011111R00</t>
  </si>
  <si>
    <t>Svislá doprava suti a vybour. hmot za 2.NP a 1.PP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</si>
  <si>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</si>
  <si>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</si>
  <si>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</si>
  <si>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</si>
  <si>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</si>
  <si>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979082121R00</t>
  </si>
  <si>
    <t>Příplatek k vnitrost. dopravě suti za dalších 5 m</t>
  </si>
  <si>
    <t>979990107R00</t>
  </si>
  <si>
    <t>Poplatek za skládku suti</t>
  </si>
  <si>
    <t>979990121R00</t>
  </si>
  <si>
    <t>Poplatek za uložení suti - asfaltové pásy</t>
  </si>
  <si>
    <t>979011121R00</t>
  </si>
  <si>
    <t>Příplatek za každé další podlaží</t>
  </si>
  <si>
    <t>POL1_0</t>
  </si>
  <si>
    <t>979082111R00</t>
  </si>
  <si>
    <t>Vnitrostaveništní doprava suti do 10 m</t>
  </si>
  <si>
    <t>Přesun suti</t>
  </si>
  <si>
    <t>POL8_</t>
  </si>
  <si>
    <t>004111010R</t>
  </si>
  <si>
    <t>Ekologický dozor ( 4 kontroly)</t>
  </si>
  <si>
    <t>Soubor</t>
  </si>
  <si>
    <t>VRN</t>
  </si>
  <si>
    <t>POL99_8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</si>
  <si>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</si>
  <si>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</si>
  <si>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</si>
  <si>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</si>
  <si>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</si>
  <si>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POL99_0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</si>
  <si>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</si>
  <si>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Vybudování zpevněných ploch pro skladování materiálu, doprava a osazení kontejnerů pro skladování. Sejmutí ornice, hrubá úprava terénu a zpevnění ploch pro objekty soc.zařízení staveniště a kanceláří stavby, provizor.komunikace. Doprava a osazení mobilních buněk soc.zařízení ( umývárny,toalety, šatny). Doprava a osazení dočasného oplocení staveniště, informačních tabulí. Doprava a osazení kanceláří stavby a technického dozoru. Zřízení vnitrostaveništního rozvodu energie od připojení na hlavní přívod na staveništi vč. rozvaděčů pro připojení přenosných zásuvkových skříní, obecné osvětlení staveniště. Zřízení základů a opěrných konstrukcí pro stavební stroje. Zřízení přípojky el.energie ,vody, kanalizace náhradní zdroj el.energie. Opatření na ochranu sousedních pozemků. Zřízení ochranných stříšek nad vstupy.</t>
  </si>
  <si>
    <t>005121020R</t>
  </si>
  <si>
    <t xml:space="preserve">Provoz zařízení staveniště </t>
  </si>
  <si>
    <t>POL99_2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</si>
  <si>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</si>
  <si>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Zřízení trvalé, dočasné deponie a mezideponie, příjezdy a přístupy na staveniště, úpravy staveniště z hlediska bezpečnosti a ochrany zdraví třetích osob, vč. nutných úprav pro osoby s omezenou schopností pohybu a orientace, uspořádání a bezpečnost staveniště z hlediska ochrany veřejných zájmů, dodržení podmínek pro provádění staveb z hlediska BOZP, dodržování podmínek pro ochranu životního prostředí při výstavbě, dodržení podmínek - možnosti nakládání s odpady, splnění zvláštních požadavků na provádění stavby, které vyžadují bezpečnostní opatření. Provozní náklady na energie,náklady na vybavení objektů, náklady na údržbu objektu, náklady na úklid ploch využívaných pro objekt. Náklady spojené s pravidelným úklidem kolem stavby.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</si>
  <si>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</si>
  <si>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</si>
  <si>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( zatravnění, ornice)  a úklid ploch, na kterých bylo zařízení staveniště provozováno.</t>
  </si>
  <si>
    <t>Náklady zhotovitele spojené s kompletní likvidací zařízení staveniště vč. uvedení všech dotčených ploch a zařízení do bezvadného stavu.</t>
  </si>
  <si>
    <t>005124010R</t>
  </si>
  <si>
    <t>Koordinační činnost</t>
  </si>
  <si>
    <t>Koordinace stavebních a technologických dodávek stavby.</t>
  </si>
  <si>
    <t>Náklady zhotovitele související se zajištěním a provedením kompletního díla dle PD a souvisejících dokladů.</t>
  </si>
  <si>
    <t>Koordinovat práce poddodavatelů na základě projektu, provádění věcné a cenové kontroly vč. přejímky a zajištění plnění dílčích termínů dodávek.</t>
  </si>
  <si>
    <t>00512401RT</t>
  </si>
  <si>
    <t>Kompletační činnost</t>
  </si>
  <si>
    <t>Zajištění a projednání všech nezbytných úkonů, inženýringu a administrativy pro stavbu.</t>
  </si>
  <si>
    <t>Jednání s dotčenými institucemi, s dotčenými orgány státní správy a samosprávy.</t>
  </si>
  <si>
    <t>Součinnost s ostatními zúčastněnými stranami.</t>
  </si>
  <si>
    <t>Technická řešení - návrh a projednání nutných, odchylek a změn oproti PD zjišť.v průběhu stavby.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</si>
  <si>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</si>
  <si>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</si>
  <si>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</si>
  <si>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</si>
  <si>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</si>
  <si>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</si>
  <si>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</si>
  <si>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</si>
  <si>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</si>
  <si>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00512101RR</t>
  </si>
  <si>
    <t>Příprava staveniště</t>
  </si>
  <si>
    <t>Náklady zhotovitele spojené s ochranou dřevin, stromů, porostů a vegetačních ploch při stavebních pracích dle ČSN 83 9061 po celou dobu výstavby.</t>
  </si>
  <si>
    <t>016</t>
  </si>
  <si>
    <t>Zpracování fotodokumentace stavu zájmového území  v elektronické podobě</t>
  </si>
  <si>
    <t>A) Fotodokumentace stávajícího stavu před zahájením stavebních prací.</t>
  </si>
  <si>
    <t>B) Fotodokumentace průběhu realizace předkládaná při fakturaci.</t>
  </si>
  <si>
    <t>C) Fotodokumentace dokončeného díla.</t>
  </si>
  <si>
    <t>R podr.rozvaděč</t>
  </si>
  <si>
    <t>Podružný rozvaděč - systém energetického managementu pro evidenci dat o spotřebě všech druhů energií a ostatních médií</t>
  </si>
  <si>
    <t>R ZK fasáda</t>
  </si>
  <si>
    <t>Výtažné a odtrhové zkoušky pro provedení zateplení fasády</t>
  </si>
  <si>
    <t>R-měření radonu</t>
  </si>
  <si>
    <t>Měření radonu v objektu</t>
  </si>
  <si>
    <t>R-příplatek recyklace</t>
  </si>
  <si>
    <t>Příplatek za splnění podmínky výzvy dotace ( 70% stavebního a demoličního odpadu musí být připraveno k opětovnému použití nebo recyklaci)</t>
  </si>
  <si>
    <t>R-vyregulování OS</t>
  </si>
  <si>
    <t>Vyregulování otopné soustavy</t>
  </si>
  <si>
    <t>END</t>
  </si>
  <si>
    <t>O4-žaluzie</t>
  </si>
  <si>
    <t>O5-žaluzie</t>
  </si>
  <si>
    <t>O6-žaluzie</t>
  </si>
  <si>
    <t>998786202R00</t>
  </si>
  <si>
    <t>23/062</t>
  </si>
  <si>
    <t>Studie stavebně technologického řešení</t>
  </si>
  <si>
    <t>Stupeň:</t>
  </si>
  <si>
    <t>Bílovecká nemocnice , a.s</t>
  </si>
  <si>
    <t>Dodavatel:</t>
  </si>
  <si>
    <t>Zpracovatel:</t>
  </si>
  <si>
    <t>Popis stavby: 23/062 - Energetické úspory budovy E v Bílovecké nemocnici, a.s.</t>
  </si>
  <si>
    <t>Žlab betonový D400 s podelným vtokem</t>
  </si>
  <si>
    <t>Geotextilie 300G</t>
  </si>
  <si>
    <t>Příplatek za počet hmoždinek 12 ks/m2</t>
  </si>
  <si>
    <t>Příplatek za plast.hmoždinky s ocel.šroubem 12 ks/m2</t>
  </si>
  <si>
    <t>Příplatek za hmoždinky s ocel.šroubem 12 ks/m2</t>
  </si>
  <si>
    <t xml:space="preserve">Čištění zametáním </t>
  </si>
  <si>
    <t>kpl</t>
  </si>
  <si>
    <t>Odstranění dveřích dřevěných</t>
  </si>
  <si>
    <t>odstranění části římsy - řezáním</t>
  </si>
  <si>
    <t>elektro vedení pro venkovní žalizie, vč. Jištění a revize</t>
  </si>
  <si>
    <t>kontrola stavu ocelové konstrukce včetně odborné zprávy (konstrukce, svary atd.)</t>
  </si>
  <si>
    <t>Oplechování říms s okapničkou z lakovaného Pz plechu min. tl. 0,6mm, rš 360 mm RAL 7016</t>
  </si>
  <si>
    <t>Dodávka a montáž dřevěných trámu dle projektu 2 x 120/300- 6400, 20 x 120/240 - 4500, včetně kotvení, podkladů a přichycení původních trámu nesoucí podhled</t>
  </si>
  <si>
    <t>příprava pro montáž hromosvodů - prostupy</t>
  </si>
  <si>
    <t>prostup pro FVE</t>
  </si>
  <si>
    <t>Zajištění funkčního díla -chybějící položky rozpočtu, aby bylo předáno a doděláno funkční dílo bez vad a nedodělků</t>
  </si>
  <si>
    <t>Oplechování zdí (atik) z lak.Pz plechu min. tl. 0,6mm, rš 500 mm RAL 7016</t>
  </si>
  <si>
    <t>Odpadní trouby kruhové z lak.Pz plechu, D 100 mm RAL 7016</t>
  </si>
  <si>
    <t>Žlab podokapní půlkruh.z lak.Pz plechu, rš 330 mm RAL 7016</t>
  </si>
  <si>
    <t>Kotlík žlabový oválný z lak. Pz plechu, 330/100 mmRAL 7016</t>
  </si>
  <si>
    <t>Oplechování parapetů, lakovaný Pz plech min. tl. 0,6mm, rš 400 mm lepení plnoplošné RAL 7016 (přesah 20-30 mm)</t>
  </si>
  <si>
    <t>Oplechování zdí (atik) z lak.Pz plechu min. tl. 0,6mm, rš 170 mm RAL 7016</t>
  </si>
  <si>
    <t>Oplechování zdí (atik) z lak.Pz plechu min. tl. 0,6mm, rš 200 mm RAL 7016</t>
  </si>
  <si>
    <t>Krytina z ocel.Pz lak plechu, falcovaná RAL 7016 včetně doplňků, kotvení, tl. 0,5</t>
  </si>
  <si>
    <t>Hřebenáč, dl. 1980mm, systémový prvek ke střešní krytině RAL 7016</t>
  </si>
  <si>
    <t>M+D + půjčení stavebního výtahu</t>
  </si>
  <si>
    <t>elektro vedení pro ex. osvětlení, vč. Jištění a revize</t>
  </si>
  <si>
    <t>Opatření proti zatečení atm. Srážek v průběhu stavebních úprav</t>
  </si>
  <si>
    <t>List obsahuje:</t>
  </si>
  <si>
    <t>1) Krycí list soupisu</t>
  </si>
  <si>
    <t>2) Rekapitulace</t>
  </si>
  <si>
    <t>3) Soupis prací</t>
  </si>
  <si>
    <t>KRYCÍ LIST SOUPISU</t>
  </si>
  <si>
    <t>STAVEBNÍ ÚPRAVY - SNÍŽENÍ ENERGETICKÉ NÁROČNOSTI  - BUDOVA "E"</t>
  </si>
  <si>
    <t>Objekt:</t>
  </si>
  <si>
    <t>BÍLOVECKÁ NEMOCNICE, a.s.</t>
  </si>
  <si>
    <t>Soupis:</t>
  </si>
  <si>
    <t>D1.4 TPS ochrana před bleskem</t>
  </si>
  <si>
    <t xml:space="preserve">Při použití této dokumentace se předpokládá, že účastníci výběrového řízení budou na potřebné odborné úrovni, nezbytné k dopracování nezbytné realizační, výrobní a dílenské dokumentace, či jejich zajištění, stejně jako k následné realizaci díla, a budou plně zodpovědní za odborné stanovení celkového rozsahu činností a prací včetně potřebného materiálu, nezbytných ke zhotovení díla, na základě údajů definovaných v této projektové dokumentaci. Účastníci výběrového řízení jsou při tvorbě cenové nabídky povinni zohlednit všechny další nezbytné náklady spojené s realizací díla, a to včetně těch, které nejsou přímo uvedeny, či přímo nevyplývají z této projektové dokumentace. Za případné chybějící položky v cenové nabídce, které budou potřebné pro realizaci díla, plně odpovídá účastník výběrového řízení. Souhlas s výše uvedeným vyjadřuje každý účastník výběrového řízení podáním cenové nabídky.  </t>
  </si>
  <si>
    <t>KSO:</t>
  </si>
  <si>
    <t>CC-CZ:</t>
  </si>
  <si>
    <t>Místo:</t>
  </si>
  <si>
    <t>17. listopadu 538/57, 743 01 Bílovec</t>
  </si>
  <si>
    <t>Datum:</t>
  </si>
  <si>
    <t>Zadavatel:</t>
  </si>
  <si>
    <t>IČ:</t>
  </si>
  <si>
    <t>Uchazeč:</t>
  </si>
  <si>
    <t>Poznámka:</t>
  </si>
  <si>
    <t>Cena bez DPH</t>
  </si>
  <si>
    <t>Základ daně</t>
  </si>
  <si>
    <t>základní</t>
  </si>
  <si>
    <t>snížená</t>
  </si>
  <si>
    <t>zákl. přenesená</t>
  </si>
  <si>
    <t>sníž. přenesená</t>
  </si>
  <si>
    <t>nulová</t>
  </si>
  <si>
    <t>M - Práce a dodávky M</t>
  </si>
  <si>
    <t>OST - Ostatní</t>
  </si>
  <si>
    <t>PO - Pozemní objekty</t>
  </si>
  <si>
    <t>Elektroinstalace_Rozpočet</t>
  </si>
  <si>
    <t>Typ</t>
  </si>
  <si>
    <t>Kód</t>
  </si>
  <si>
    <t>Popis</t>
  </si>
  <si>
    <t>D</t>
  </si>
  <si>
    <t>M</t>
  </si>
  <si>
    <t>Práce a dodávky M</t>
  </si>
  <si>
    <t>Hromosvod</t>
  </si>
  <si>
    <t>K</t>
  </si>
  <si>
    <t>743621110</t>
  </si>
  <si>
    <t>Montáž hromosvodného vedení svodových drátů nebo lan s podpěrami, D do 10 mm</t>
  </si>
  <si>
    <t>Dehn 819137</t>
  </si>
  <si>
    <t>3501</t>
  </si>
  <si>
    <t>Vodič Cu, ekvivalent s ≤ 90 cm</t>
  </si>
  <si>
    <t>Dehn 819132</t>
  </si>
  <si>
    <t>3502</t>
  </si>
  <si>
    <t>Vodič Cu, ekvivalent s&lt;75cm</t>
  </si>
  <si>
    <t>Dehn 275259</t>
  </si>
  <si>
    <t>3503</t>
  </si>
  <si>
    <t>Držák vedení pro uložení na stěnu, s příložkou se dvěma šrouby. Nerez, závit M8, rozsah držáku 20/27mm</t>
  </si>
  <si>
    <t>ks</t>
  </si>
  <si>
    <t>7430</t>
  </si>
  <si>
    <t>Montáž sady připojovacích prvků pro zakončení svod - jímač</t>
  </si>
  <si>
    <t>Dehn 819147</t>
  </si>
  <si>
    <t>3504</t>
  </si>
  <si>
    <t>Sada připojovacích prvků pro vodič Cu Ø 27 mm. Zakončení Svod - jímač</t>
  </si>
  <si>
    <t>74362200</t>
  </si>
  <si>
    <t>Montáž hromosvodného vedení svorek se 3 a více šrouby</t>
  </si>
  <si>
    <t>3505</t>
  </si>
  <si>
    <t>Svorka pro řízení elektrického pole Cu vodiče, nerez</t>
  </si>
  <si>
    <t>3506</t>
  </si>
  <si>
    <t>Svorka zkušební, nerez 200kA, 16/10mm</t>
  </si>
  <si>
    <t>743631500</t>
  </si>
  <si>
    <t>Montáž jímacích tyčí délky do 5 m</t>
  </si>
  <si>
    <t>Dehn 105320</t>
  </si>
  <si>
    <t>3507</t>
  </si>
  <si>
    <t>Jímací stožár středový, skladájící se z podpůrné trubky GFK délky 3,5m a jímací tyče nerez 10mm o délce 0,465m. Podpůrná trubka s vnitřním připojením a vnitřní pružinovou PA svorkou. Pro vodiče Cu, ekvivalent s ≤ 90 cm</t>
  </si>
  <si>
    <t>Dehn 105330</t>
  </si>
  <si>
    <t>3508</t>
  </si>
  <si>
    <t>Jímací stožár krajní, skladájící se z podpůrné trubky GFK délky 3,2m a jímací tyče Al 10mm o délce 0,765m. Podpůrná trubka s vnitřním připojením a vnitřní pružinovou PA svorkou. Pro vodiče Cu, ekvivalent s ≤ 75 cm</t>
  </si>
  <si>
    <t>743631600</t>
  </si>
  <si>
    <t>Montáž držáků jímacích tyčí</t>
  </si>
  <si>
    <t>Dehn 105342</t>
  </si>
  <si>
    <t>3509</t>
  </si>
  <si>
    <t>Držák trubky GFK s příložkou pro upevnění k ocelovému vazníku</t>
  </si>
  <si>
    <t>3510</t>
  </si>
  <si>
    <t>Montážní příslušenství pro montáž vodičů HVI (odizolovací nástroje a nože apod.) viz výše uvedené položky</t>
  </si>
  <si>
    <t>7431</t>
  </si>
  <si>
    <t>Montáž štítku</t>
  </si>
  <si>
    <t>3511</t>
  </si>
  <si>
    <t>Štítek na vývody</t>
  </si>
  <si>
    <t>7432</t>
  </si>
  <si>
    <t>Pořízení fotodokumentace během výstavby</t>
  </si>
  <si>
    <t>7433</t>
  </si>
  <si>
    <t>Revize hromosvodu</t>
  </si>
  <si>
    <t>Pomocné stavební práce</t>
  </si>
  <si>
    <t>4601</t>
  </si>
  <si>
    <t>Průvrt stěnou pro protažení vodiče pod střechou směrem k fasádě - cca 60cm</t>
  </si>
  <si>
    <t>OST</t>
  </si>
  <si>
    <t>Ostatní</t>
  </si>
  <si>
    <t>Vedlejší rozpočtové náklady</t>
  </si>
  <si>
    <t>Doprava osob a materiálu, použití montážních mechanismů, plošin, lešení apod.</t>
  </si>
  <si>
    <t>Dozbrojení hlavního rozváděče o kombinovaný SPD typ 1+2 na přívodu</t>
  </si>
  <si>
    <t>03</t>
  </si>
  <si>
    <t>Zařízení a zabezpečení staveniště</t>
  </si>
  <si>
    <t>045002000</t>
  </si>
  <si>
    <t>Kompletační a koordinační činnost</t>
  </si>
  <si>
    <t>04</t>
  </si>
  <si>
    <t>Zajištění dokladů, nutných pro uvedení stavby do užívání</t>
  </si>
  <si>
    <t>05</t>
  </si>
  <si>
    <t>Zajištění nezbytných dokladů a podkladů a uvedení zařízení do provozu</t>
  </si>
  <si>
    <t>013334000</t>
  </si>
  <si>
    <t>Zajištění potřebné realizační, výrobně technické, montážní, či dílenské dokumentace</t>
  </si>
  <si>
    <t>013254000</t>
  </si>
  <si>
    <t>Zajištění dokumentace skutečného provedení stavby</t>
  </si>
  <si>
    <t>06</t>
  </si>
  <si>
    <t>Případná poradenská a konzultační činnost projektanta elektro</t>
  </si>
  <si>
    <t>Hodinové zúčtovací sazby</t>
  </si>
  <si>
    <t>HZS 030</t>
  </si>
  <si>
    <t>Přípravné a pomocné práce mimo specifikaci</t>
  </si>
  <si>
    <t>hodin</t>
  </si>
  <si>
    <t>HROMOSVOD</t>
  </si>
  <si>
    <t>vstupní Krycí stříka - ocelová konstrukce POZINK, obalená hydrofobními deskami vhodnými do ex. Spáry budou přelepané proti vniknutí hmyzu. Kotvení na nerez vrutech do země. Rozměry dle výkresu položka všetně montáže a komplet kotvení</t>
  </si>
  <si>
    <t>Ostění a nadpraží z hydrofob. desek  vč. doplňků a veškerého příslušenství ral 6025</t>
  </si>
  <si>
    <t>Provětr.fasáda z hydrofob.desek, tkanina proti vodě, Al systém.konstrukce, vč. doplňků a veškerého příslušenství RAL 6025</t>
  </si>
  <si>
    <t>Popis rozpočtu: 02 - HROMOSVOD</t>
  </si>
  <si>
    <t>fošny 300x50 - provizorní pochůzí konsstrukce pro provedení zateplení včetně montáže</t>
  </si>
  <si>
    <t>Dveře vstupní hliníkové 2kř. 1550x2100mm, vč. příslušenství</t>
  </si>
  <si>
    <t>D+M Exterierová okenní žaluzie z hliník lamel pro okno 2100x1440mm, el ovládání, vč. příslušenství (ovladač ruční)</t>
  </si>
  <si>
    <t>D+M Exterierová okenní žaluzie z hliník lamel pro okno 1350x1450mm,  el. ovládání, vč. příslušenství  (ovladač ruční)</t>
  </si>
  <si>
    <t>D+M Exterierová okenní žaluzie z hliník lamel pro okno 2100x1450mm,  el. ovládání, vč. příslušenství  (ovladač ruční)</t>
  </si>
  <si>
    <t>0,7*(1,55+0,97)</t>
  </si>
  <si>
    <t>0,7*10,9</t>
  </si>
  <si>
    <t>0,7*0,5*(28,3*2+9,7*2)</t>
  </si>
  <si>
    <t xml:space="preserve">odpočet podsyp : </t>
  </si>
  <si>
    <t>Odkaz na mn. položky pořadí 3 : 40,48400*-0,2</t>
  </si>
  <si>
    <t>Odkaz na mn. položky pořadí 6 : 18,50320</t>
  </si>
  <si>
    <t>Odkaz na mn. položky pořadí 11 : 16,29280*-1</t>
  </si>
  <si>
    <t>Odkaz na mn. položky pořadí 7 : 2,21040</t>
  </si>
  <si>
    <t>Odkaz na mn. položky pořadí 8 : 2,21040*10</t>
  </si>
  <si>
    <t>Odkaz na mn. položky pořadí 8 : 2,21040</t>
  </si>
  <si>
    <t xml:space="preserve">odpočet TI pod terénem : </t>
  </si>
  <si>
    <t>-0,12*0,25*(27,14*2+9,7*2)</t>
  </si>
  <si>
    <t xml:space="preserve">rekultivace poškozených okolních ploch : </t>
  </si>
  <si>
    <t>Odkaz na mn. položky pořadí 14 : 100,00000*0,5</t>
  </si>
  <si>
    <t>Odkaz na mn. položky pořadí 12 : 50,00000*0,05</t>
  </si>
  <si>
    <t>Podklad ze štěrkodrti po zhutnění tloušťky 17 cm</t>
  </si>
  <si>
    <t>Odkaz na mn. položky pořadí 21 : 1,76400</t>
  </si>
  <si>
    <t>Odkaz na mn. položky pořadí 22 : 31,59500</t>
  </si>
  <si>
    <t>Odkaz na mn. položky pořadí 20 : 6,32200</t>
  </si>
  <si>
    <t>0,58*10,9</t>
  </si>
  <si>
    <t>Odkaz na mn. položky pořadí 2 : 1,76400</t>
  </si>
  <si>
    <t>0,5*(6,24+11,13+7,92+10,1+27,8)</t>
  </si>
  <si>
    <t>Dlaždice betonová 50x50x5 cm šedá</t>
  </si>
  <si>
    <t>Odkaz na mn. položky pořadí 22 : 31,59500*1,05</t>
  </si>
  <si>
    <t>Odkaz na mn. položky pořadí 39 : 423,10545</t>
  </si>
  <si>
    <t>Odkaz na mn. položky pořadí 41 : 34,99881</t>
  </si>
  <si>
    <t>Odkaz na mn. položky pořadí 54 : 32,30850</t>
  </si>
  <si>
    <t>Odkaz na mn. položky pořadí 24 : 490,41276</t>
  </si>
  <si>
    <t>2*(19+6+9)</t>
  </si>
  <si>
    <t>2,1*1,44*7</t>
  </si>
  <si>
    <t>2,1*1,45*2</t>
  </si>
  <si>
    <t>1,35*1,45*14</t>
  </si>
  <si>
    <t>1,35*1,44*5</t>
  </si>
  <si>
    <t>0,63*1,0*6</t>
  </si>
  <si>
    <t>1,55*2,1</t>
  </si>
  <si>
    <t>0,97*1,97</t>
  </si>
  <si>
    <t>Koeficient : -0,05</t>
  </si>
  <si>
    <t>vč. hmoždinek s ocel.šroubem 10ks/m2</t>
  </si>
  <si>
    <t>Odkaz na mn. položky pořadí 39 : 492,46*0,4</t>
  </si>
  <si>
    <t>vyrovnání 40% plochy fasády z MV PV</t>
  </si>
  <si>
    <t>Odkaz na mn. položky pořadí 54 : 32,30850*0,3</t>
  </si>
  <si>
    <t>(27,3*5,96*2)*1,05</t>
  </si>
  <si>
    <t>(10,1*6,3+5,05*1,45)*2*1,05</t>
  </si>
  <si>
    <t>-(2,04*1,39*5+1,29*1,4*8)</t>
  </si>
  <si>
    <t>-(1,29*1,39+1,29*1,4)</t>
  </si>
  <si>
    <t>-(1,29*1,39*4+1,29*1,4*5)</t>
  </si>
  <si>
    <t>-(0,57*0,95*6+1,49*1,85+0,91*1,94)</t>
  </si>
  <si>
    <t>-(2,04*1,39*2+2,04*1,4*2)</t>
  </si>
  <si>
    <t>prořez</t>
  </si>
  <si>
    <t>0,22*(2,1*5+1,35*8)*1,05</t>
  </si>
  <si>
    <t>0,22*(1,35*2)*1,05</t>
  </si>
  <si>
    <t>0,22*(1,35*9+0,63*6)*1,05</t>
  </si>
  <si>
    <t>0,22*(2,1*4)*1,05</t>
  </si>
  <si>
    <t>0,22*(2,1+1,44*2)*5*1,05</t>
  </si>
  <si>
    <t>0,22*(1,35+1,45*2)*8*1,05</t>
  </si>
  <si>
    <t>0,22*(1,35+1,44*2)*1,05</t>
  </si>
  <si>
    <t>0,22*(1,35+1,45*2)*1,05</t>
  </si>
  <si>
    <t>0,22*(1,35+1,44*2)*4*1,05</t>
  </si>
  <si>
    <t>0,22*(1,35+1,45*2)*5*1,05</t>
  </si>
  <si>
    <t>0,22*(0,63+1,0*2)*6*1,05</t>
  </si>
  <si>
    <t>0,22*(1,55+1,88*2)*1,05</t>
  </si>
  <si>
    <t>0,22*(0,97+1,97*2)*1,05</t>
  </si>
  <si>
    <t>0,22*(2,1+1,44*2)*2*1,05</t>
  </si>
  <si>
    <t>0,22*(2,1+1,45*2)*2*1,05</t>
  </si>
  <si>
    <t>Odkaz na mn. položky pořadí 44 : 423,10545</t>
  </si>
  <si>
    <t>Odkaz na mn. položky pořadí 53 : 45,12880</t>
  </si>
  <si>
    <t>Odkaz na mn. položky pořadí 39 492,46</t>
  </si>
  <si>
    <t>27,3*2</t>
  </si>
  <si>
    <t>10,1*2</t>
  </si>
  <si>
    <t>-(1,49+0,91)</t>
  </si>
  <si>
    <t>Koeficient : 0,10</t>
  </si>
  <si>
    <t>Odkaz na mn. položky pořadí 46 : 79,64000</t>
  </si>
  <si>
    <t>Odkaz na mn. položky pořadí 170 : 151,95000</t>
  </si>
  <si>
    <t xml:space="preserve">sokl pod terénem : </t>
  </si>
  <si>
    <t>0,5*(27,14*2+9,94*2)</t>
  </si>
  <si>
    <t xml:space="preserve">provětrávaný sokl : </t>
  </si>
  <si>
    <t>(27,14*0,73+27,14*0,4)*1,05</t>
  </si>
  <si>
    <t>(9,94*0,92+9,94*0,35)*1,05</t>
  </si>
  <si>
    <t>-(1,49*0,22)</t>
  </si>
  <si>
    <t>0,22*0,22*2*1,05</t>
  </si>
  <si>
    <t>Odkaz na mn. položky pořadí 35 : 120,58505*8</t>
  </si>
  <si>
    <t>Odkaz na mn. položky pořadí 36 : 9,20792*6</t>
  </si>
  <si>
    <t>Odkaz na mn. položky pořadí 45 : 54,20000*1,1</t>
  </si>
  <si>
    <t>Odkaz na mn. položky pořadí 50 : 151,95000*1,1</t>
  </si>
  <si>
    <t>Odkaz na mn. položky pořadí 36 : 9,20792*1,05</t>
  </si>
  <si>
    <t>Odkaz na mn. položky pořadí 35 : 120,58506*1,05</t>
  </si>
  <si>
    <t>Odkaz na mn. položky pořadí 171 : 48,33000*0,5</t>
  </si>
  <si>
    <t>6,24+0,5+11,13+7,92+11,0+27,8+0,5+1,0*4</t>
  </si>
  <si>
    <t>0,1*0,1*69,09</t>
  </si>
  <si>
    <t>10,9+0,7*2</t>
  </si>
  <si>
    <t>8,7*(29,3*2+12,1*2)</t>
  </si>
  <si>
    <t>Odkaz na mn. položky pořadí 75 : 720,36000*4</t>
  </si>
  <si>
    <t>Odkaz na mn. položky pořadí 75 : 720,36000</t>
  </si>
  <si>
    <t>Odkaz na mn. položky pořadí 79 : 720,36000*4</t>
  </si>
  <si>
    <t>Odkaz na mn. položky pořadí 79 : 720,36000</t>
  </si>
  <si>
    <t xml:space="preserve"> : 50,36000*0,1</t>
  </si>
  <si>
    <t>Odkaz na mn. položky pořadí 49 : 492,4600</t>
  </si>
  <si>
    <t>0,25*(26,96+9,76*2+11,13+6,1)</t>
  </si>
  <si>
    <t>0,47*7,25</t>
  </si>
  <si>
    <t xml:space="preserve">ostění a nadpraží : </t>
  </si>
  <si>
    <t>Odkaz na mn. položky pořadí 170 : 151,95000*0,1</t>
  </si>
  <si>
    <t>Odkaz na mn. položky pořadí 138 : 269,89200</t>
  </si>
  <si>
    <t>713111111RT1</t>
  </si>
  <si>
    <t>Montáž tepelné izolace stropů vrchem kladené, volně 1 vrstva - materiál ve specifikaci</t>
  </si>
  <si>
    <t xml:space="preserve">nad trámky : </t>
  </si>
  <si>
    <t>0,55*26,58*9</t>
  </si>
  <si>
    <t>713111111RT2</t>
  </si>
  <si>
    <t>Montáž tepelné izolace stropů vrchem kladené, volně 2 vrstvy - materiál ve specifikaci</t>
  </si>
  <si>
    <t>26,58*8,64</t>
  </si>
  <si>
    <t>26,58*2+8,64*4</t>
  </si>
  <si>
    <t>631508604R</t>
  </si>
  <si>
    <t>Pás izolační ze skelné plsti tl. 140 mm</t>
  </si>
  <si>
    <t>Odkaz na mn. položky pořadí 105 : 229,65120*1,05</t>
  </si>
  <si>
    <t>Pás izolační ze skelné plsti tl. 160 mm</t>
  </si>
  <si>
    <t>Odkaz na mn. položky pořadí 104 : 131,57100*1,05</t>
  </si>
  <si>
    <t>0,5*(26,58*2+8,64*4)</t>
  </si>
  <si>
    <t>0,15*26,58*2*9</t>
  </si>
  <si>
    <t>Fólie Al 170g, parotěsná s proměnlivou Sd</t>
  </si>
  <si>
    <t>Odkaz na mn. položky pořadí 106 : 345,27720*1,1</t>
  </si>
  <si>
    <t xml:space="preserve">předpoklad výměny 30% : </t>
  </si>
  <si>
    <t>Odkaz na mn. položky pořadí 129 : 277,93840*0,3</t>
  </si>
  <si>
    <t>Odkaz na mn. položky pořadí 129 : 277,93840</t>
  </si>
  <si>
    <t>0,55*26,58*2</t>
  </si>
  <si>
    <t>Odkaz na mn. položky pořadí 122 : 2,08454</t>
  </si>
  <si>
    <t>Odkaz na mn. položky pořadí 116 : 83,38160*0,025</t>
  </si>
  <si>
    <t>0,625*26,58*2</t>
  </si>
  <si>
    <t>Odkaz na mn. položky pořadí 124 : 277,93840*1,08</t>
  </si>
  <si>
    <t>Odkaz na mn. položky pořadí 125 : 33,22500*1,08</t>
  </si>
  <si>
    <t>Montáž bednění střech z desek nad tl.25 mm,P+D,šroubo.</t>
  </si>
  <si>
    <t>Dřevěné prkna, tl. 25 mm (hydrofobizované)</t>
  </si>
  <si>
    <t>2/3*74,63</t>
  </si>
  <si>
    <t>74,63*(20-1)</t>
  </si>
  <si>
    <t>74,63*((50-10)/5)</t>
  </si>
  <si>
    <t>74,63-2,15</t>
  </si>
  <si>
    <t>1/3*74,63</t>
  </si>
  <si>
    <t>Odrezivění kovových konstrukcí - oškrábaní + nátěr proti korozi</t>
  </si>
  <si>
    <t>1,4+2,0</t>
  </si>
  <si>
    <t>Odkaz na mn. položky pořadí 166 : 277,93840*1,1</t>
  </si>
  <si>
    <t>Odkaz na mn. položky pořadí 165 : 277,93840*1,1</t>
  </si>
  <si>
    <t>13,36*5,26*2</t>
  </si>
  <si>
    <t>13,06*5,26*2</t>
  </si>
  <si>
    <t>K08 : 4*5,4</t>
  </si>
  <si>
    <t>Koeficient : 0,05</t>
  </si>
  <si>
    <t>4*13,29*2</t>
  </si>
  <si>
    <t xml:space="preserve">K04a-d : </t>
  </si>
  <si>
    <t>7,2+6,3+6,9+7,3</t>
  </si>
  <si>
    <t>13,29*2</t>
  </si>
  <si>
    <t>K05 : 4*13,29</t>
  </si>
  <si>
    <t>K01 : 1,4*19</t>
  </si>
  <si>
    <t>K02 : 0,68*6</t>
  </si>
  <si>
    <t>K03 : 2,1*9</t>
  </si>
  <si>
    <t>13,36*5,1*2</t>
  </si>
  <si>
    <t>13,1*5,1*2</t>
  </si>
  <si>
    <t>13,29*4</t>
  </si>
  <si>
    <t>4*5,3+4*5,1</t>
  </si>
  <si>
    <t>68</t>
  </si>
  <si>
    <t>26,9*2</t>
  </si>
  <si>
    <t>4*13,29</t>
  </si>
  <si>
    <t>7,3*4</t>
  </si>
  <si>
    <t>5,1*2*3</t>
  </si>
  <si>
    <t>1,35*20+0,53*4+2,1*9+1,17*2</t>
  </si>
  <si>
    <t>K06 : 2*27,0</t>
  </si>
  <si>
    <t>K07 : 2*5,2</t>
  </si>
  <si>
    <t>K09 : 4*5,3</t>
  </si>
  <si>
    <t>K10 : 4*5,1</t>
  </si>
  <si>
    <t>Odkaz na mn. položky pořadí 129 : 277,93840*1,1</t>
  </si>
  <si>
    <t>Odkaz na mn. položky pořadí 133 : 55,81800</t>
  </si>
  <si>
    <t>Odkaz na mn. položky pořadí 132 : 30,47000</t>
  </si>
  <si>
    <t>Odkaz na mn. položky pořadí 154 : 55,81800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</si>
</sst>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%"/>
    <numFmt numFmtId="166" formatCode="#,##0.000"/>
  </numFmts>
  <fonts count="4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1"/>
      <color indexed="8"/>
      <name val="Calibri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1"/>
      <color indexed="12"/>
      <name val="Calibri"/>
      <family val="2"/>
      <charset val="238"/>
    </font>
    <font>
      <sz val="10"/>
      <color indexed="12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8"/>
      <name val="Trebuchet MS"/>
      <family val="2"/>
      <charset val="238"/>
    </font>
    <font>
      <sz val="10"/>
      <color indexed="53"/>
      <name val="Trebuchet MS"/>
      <family val="2"/>
      <charset val="238"/>
    </font>
    <font>
      <sz val="9"/>
      <name val="Trebuchet MS"/>
      <family val="2"/>
      <charset val="238"/>
    </font>
    <font>
      <sz val="11"/>
      <name val="Times New Roman"/>
      <family val="1"/>
      <charset val="238"/>
    </font>
    <font>
      <b/>
      <sz val="10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8"/>
      <color indexed="55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b/>
      <sz val="10"/>
      <color indexed="10"/>
      <name val="Trebuchet MS"/>
      <family val="2"/>
      <charset val="238"/>
    </font>
    <font>
      <sz val="9"/>
      <color indexed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8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20" fillId="0" borderId="0" applyNumberFormat="0" applyFill="0" applyBorder="0" applyAlignment="0" applyProtection="0"/>
  </cellStyleXfs>
  <cellXfs count="3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6" xfId="0" applyFill="1" applyBorder="1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 shrinkToFit="1"/>
    </xf>
    <xf numFmtId="4" fontId="14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0" fontId="16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0" fontId="0" fillId="3" borderId="9" xfId="0" applyFill="1" applyBorder="1" applyAlignment="1">
      <alignment horizontal="left" vertical="center" indent="1"/>
    </xf>
    <xf numFmtId="0" fontId="0" fillId="0" borderId="17" xfId="0" applyBorder="1" applyAlignment="1">
      <alignment horizontal="left" vertical="top" indent="1"/>
    </xf>
    <xf numFmtId="0" fontId="14" fillId="0" borderId="27" xfId="0" applyFont="1" applyBorder="1" applyAlignment="1">
      <alignment vertical="top"/>
    </xf>
    <xf numFmtId="49" fontId="14" fillId="0" borderId="18" xfId="0" applyNumberFormat="1" applyFont="1" applyBorder="1" applyAlignment="1">
      <alignment vertical="top"/>
    </xf>
    <xf numFmtId="49" fontId="14" fillId="0" borderId="18" xfId="0" applyNumberFormat="1" applyFont="1" applyBorder="1" applyAlignment="1">
      <alignment horizontal="left" vertical="top" wrapText="1"/>
    </xf>
    <xf numFmtId="0" fontId="14" fillId="0" borderId="18" xfId="0" applyFont="1" applyBorder="1" applyAlignment="1">
      <alignment horizontal="center" vertical="top" shrinkToFit="1"/>
    </xf>
    <xf numFmtId="164" fontId="14" fillId="0" borderId="18" xfId="0" applyNumberFormat="1" applyFont="1" applyBorder="1" applyAlignment="1">
      <alignment vertical="top" shrinkToFit="1"/>
    </xf>
    <xf numFmtId="4" fontId="14" fillId="0" borderId="18" xfId="0" applyNumberFormat="1" applyFont="1" applyBorder="1" applyAlignment="1">
      <alignment vertical="top" shrinkToFit="1"/>
    </xf>
    <xf numFmtId="4" fontId="14" fillId="0" borderId="38" xfId="0" applyNumberFormat="1" applyFont="1" applyBorder="1" applyAlignment="1">
      <alignment vertical="top" shrinkToFit="1"/>
    </xf>
    <xf numFmtId="0" fontId="18" fillId="5" borderId="0" xfId="2" applyFont="1" applyFill="1" applyAlignment="1">
      <alignment vertical="center"/>
    </xf>
    <xf numFmtId="0" fontId="19" fillId="5" borderId="0" xfId="2" applyFont="1" applyFill="1" applyAlignment="1">
      <alignment horizontal="left" vertical="center"/>
    </xf>
    <xf numFmtId="0" fontId="21" fillId="5" borderId="0" xfId="3" applyNumberFormat="1" applyFont="1" applyFill="1" applyBorder="1" applyAlignment="1" applyProtection="1">
      <alignment vertical="center"/>
    </xf>
    <xf numFmtId="4" fontId="21" fillId="5" borderId="0" xfId="3" applyNumberFormat="1" applyFont="1" applyFill="1" applyBorder="1" applyAlignment="1" applyProtection="1">
      <alignment vertical="center"/>
    </xf>
    <xf numFmtId="0" fontId="17" fillId="0" borderId="0" xfId="2"/>
    <xf numFmtId="4" fontId="17" fillId="0" borderId="0" xfId="2" applyNumberFormat="1"/>
    <xf numFmtId="0" fontId="17" fillId="0" borderId="45" xfId="2" applyBorder="1"/>
    <xf numFmtId="0" fontId="17" fillId="0" borderId="46" xfId="2" applyBorder="1"/>
    <xf numFmtId="4" fontId="17" fillId="0" borderId="46" xfId="2" applyNumberFormat="1" applyBorder="1"/>
    <xf numFmtId="0" fontId="17" fillId="0" borderId="47" xfId="2" applyBorder="1"/>
    <xf numFmtId="0" fontId="17" fillId="0" borderId="48" xfId="2" applyBorder="1"/>
    <xf numFmtId="0" fontId="22" fillId="0" borderId="0" xfId="2" applyFont="1" applyAlignment="1">
      <alignment horizontal="left" vertical="center"/>
    </xf>
    <xf numFmtId="0" fontId="17" fillId="0" borderId="49" xfId="2" applyBorder="1"/>
    <xf numFmtId="0" fontId="23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 wrapText="1"/>
    </xf>
    <xf numFmtId="0" fontId="25" fillId="0" borderId="48" xfId="2" applyFont="1" applyBorder="1" applyAlignment="1">
      <alignment vertical="center"/>
    </xf>
    <xf numFmtId="0" fontId="25" fillId="0" borderId="0" xfId="2" applyFont="1" applyAlignment="1">
      <alignment vertical="center"/>
    </xf>
    <xf numFmtId="4" fontId="25" fillId="0" borderId="0" xfId="2" applyNumberFormat="1" applyFont="1" applyAlignment="1">
      <alignment vertical="center"/>
    </xf>
    <xf numFmtId="0" fontId="25" fillId="0" borderId="49" xfId="2" applyFont="1" applyBorder="1" applyAlignment="1">
      <alignment vertical="center"/>
    </xf>
    <xf numFmtId="0" fontId="27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14" fontId="27" fillId="0" borderId="0" xfId="2" applyNumberFormat="1" applyFont="1" applyAlignment="1">
      <alignment horizontal="left" vertical="center"/>
    </xf>
    <xf numFmtId="0" fontId="25" fillId="0" borderId="50" xfId="2" applyFont="1" applyBorder="1" applyAlignment="1">
      <alignment vertical="center"/>
    </xf>
    <xf numFmtId="4" fontId="25" fillId="0" borderId="50" xfId="2" applyNumberFormat="1" applyFont="1" applyBorder="1" applyAlignment="1">
      <alignment vertical="center"/>
    </xf>
    <xf numFmtId="0" fontId="25" fillId="0" borderId="51" xfId="2" applyFont="1" applyBorder="1" applyAlignment="1">
      <alignment vertical="center"/>
    </xf>
    <xf numFmtId="0" fontId="29" fillId="0" borderId="0" xfId="2" applyFont="1" applyAlignment="1">
      <alignment horizontal="left" vertical="center"/>
    </xf>
    <xf numFmtId="4" fontId="30" fillId="0" borderId="0" xfId="2" applyNumberFormat="1" applyFont="1" applyAlignment="1">
      <alignment vertical="center"/>
    </xf>
    <xf numFmtId="0" fontId="31" fillId="0" borderId="0" xfId="2" applyFont="1" applyAlignment="1">
      <alignment horizontal="right" vertical="center"/>
    </xf>
    <xf numFmtId="0" fontId="31" fillId="0" borderId="0" xfId="2" applyFont="1" applyAlignment="1">
      <alignment horizontal="left" vertical="center"/>
    </xf>
    <xf numFmtId="4" fontId="31" fillId="0" borderId="0" xfId="2" applyNumberFormat="1" applyFont="1" applyAlignment="1">
      <alignment vertical="center"/>
    </xf>
    <xf numFmtId="165" fontId="31" fillId="0" borderId="0" xfId="2" applyNumberFormat="1" applyFont="1" applyAlignment="1">
      <alignment horizontal="right" vertical="center"/>
    </xf>
    <xf numFmtId="0" fontId="25" fillId="6" borderId="0" xfId="2" applyFont="1" applyFill="1" applyAlignment="1">
      <alignment vertical="center"/>
    </xf>
    <xf numFmtId="0" fontId="24" fillId="6" borderId="52" xfId="2" applyFont="1" applyFill="1" applyBorder="1" applyAlignment="1">
      <alignment horizontal="left" vertical="center"/>
    </xf>
    <xf numFmtId="0" fontId="25" fillId="6" borderId="53" xfId="2" applyFont="1" applyFill="1" applyBorder="1" applyAlignment="1">
      <alignment vertical="center"/>
    </xf>
    <xf numFmtId="0" fontId="24" fillId="6" borderId="53" xfId="2" applyFont="1" applyFill="1" applyBorder="1" applyAlignment="1">
      <alignment horizontal="right" vertical="center"/>
    </xf>
    <xf numFmtId="4" fontId="24" fillId="6" borderId="53" xfId="2" applyNumberFormat="1" applyFont="1" applyFill="1" applyBorder="1" applyAlignment="1">
      <alignment horizontal="center" vertical="center"/>
    </xf>
    <xf numFmtId="4" fontId="24" fillId="6" borderId="53" xfId="2" applyNumberFormat="1" applyFont="1" applyFill="1" applyBorder="1" applyAlignment="1">
      <alignment vertical="center"/>
    </xf>
    <xf numFmtId="0" fontId="25" fillId="6" borderId="54" xfId="2" applyFont="1" applyFill="1" applyBorder="1" applyAlignment="1">
      <alignment vertical="center"/>
    </xf>
    <xf numFmtId="0" fontId="25" fillId="0" borderId="55" xfId="2" applyFont="1" applyBorder="1" applyAlignment="1">
      <alignment vertical="center"/>
    </xf>
    <xf numFmtId="0" fontId="25" fillId="0" borderId="56" xfId="2" applyFont="1" applyBorder="1" applyAlignment="1">
      <alignment vertical="center"/>
    </xf>
    <xf numFmtId="4" fontId="25" fillId="0" borderId="56" xfId="2" applyNumberFormat="1" applyFont="1" applyBorder="1" applyAlignment="1">
      <alignment vertical="center"/>
    </xf>
    <xf numFmtId="0" fontId="25" fillId="0" borderId="57" xfId="2" applyFont="1" applyBorder="1" applyAlignment="1">
      <alignment vertical="center"/>
    </xf>
    <xf numFmtId="0" fontId="25" fillId="0" borderId="45" xfId="2" applyFont="1" applyBorder="1" applyAlignment="1">
      <alignment vertical="center"/>
    </xf>
    <xf numFmtId="0" fontId="25" fillId="0" borderId="46" xfId="2" applyFont="1" applyBorder="1" applyAlignment="1">
      <alignment vertical="center"/>
    </xf>
    <xf numFmtId="4" fontId="25" fillId="0" borderId="46" xfId="2" applyNumberFormat="1" applyFont="1" applyBorder="1" applyAlignment="1">
      <alignment vertical="center"/>
    </xf>
    <xf numFmtId="0" fontId="25" fillId="0" borderId="47" xfId="2" applyFont="1" applyBorder="1" applyAlignment="1">
      <alignment vertical="center"/>
    </xf>
    <xf numFmtId="0" fontId="23" fillId="0" borderId="0" xfId="2" applyFont="1" applyAlignment="1">
      <alignment horizontal="left" vertical="center" wrapText="1"/>
    </xf>
    <xf numFmtId="4" fontId="23" fillId="0" borderId="0" xfId="2" applyNumberFormat="1" applyFont="1" applyAlignment="1">
      <alignment horizontal="left" vertical="center" wrapText="1"/>
    </xf>
    <xf numFmtId="4" fontId="24" fillId="0" borderId="0" xfId="2" applyNumberFormat="1" applyFont="1" applyAlignment="1">
      <alignment horizontal="center" vertical="center" wrapText="1"/>
    </xf>
    <xf numFmtId="0" fontId="27" fillId="6" borderId="0" xfId="2" applyFont="1" applyFill="1" applyAlignment="1">
      <alignment horizontal="left" vertical="center"/>
    </xf>
    <xf numFmtId="4" fontId="25" fillId="6" borderId="0" xfId="2" applyNumberFormat="1" applyFont="1" applyFill="1" applyAlignment="1">
      <alignment vertical="center"/>
    </xf>
    <xf numFmtId="0" fontId="27" fillId="6" borderId="0" xfId="2" applyFont="1" applyFill="1" applyAlignment="1">
      <alignment horizontal="right" vertical="center"/>
    </xf>
    <xf numFmtId="0" fontId="25" fillId="6" borderId="49" xfId="2" applyFont="1" applyFill="1" applyBorder="1" applyAlignment="1">
      <alignment vertical="center"/>
    </xf>
    <xf numFmtId="0" fontId="30" fillId="0" borderId="0" xfId="2" applyFont="1" applyAlignment="1">
      <alignment horizontal="left" vertical="center"/>
    </xf>
    <xf numFmtId="0" fontId="32" fillId="0" borderId="48" xfId="2" applyFont="1" applyBorder="1" applyAlignment="1">
      <alignment vertical="center"/>
    </xf>
    <xf numFmtId="0" fontId="32" fillId="0" borderId="0" xfId="2" applyFont="1" applyAlignment="1">
      <alignment vertical="center"/>
    </xf>
    <xf numFmtId="0" fontId="32" fillId="0" borderId="58" xfId="2" applyFont="1" applyBorder="1" applyAlignment="1">
      <alignment horizontal="left" vertical="center"/>
    </xf>
    <xf numFmtId="0" fontId="32" fillId="0" borderId="58" xfId="2" applyFont="1" applyBorder="1" applyAlignment="1">
      <alignment vertical="center"/>
    </xf>
    <xf numFmtId="4" fontId="32" fillId="0" borderId="58" xfId="2" applyNumberFormat="1" applyFont="1" applyBorder="1" applyAlignment="1">
      <alignment vertical="center"/>
    </xf>
    <xf numFmtId="0" fontId="32" fillId="0" borderId="49" xfId="2" applyFont="1" applyBorder="1" applyAlignment="1">
      <alignment vertical="center"/>
    </xf>
    <xf numFmtId="0" fontId="33" fillId="0" borderId="48" xfId="2" applyFont="1" applyBorder="1" applyAlignment="1">
      <alignment vertical="center"/>
    </xf>
    <xf numFmtId="0" fontId="33" fillId="0" borderId="0" xfId="2" applyFont="1" applyAlignment="1">
      <alignment vertical="center"/>
    </xf>
    <xf numFmtId="0" fontId="33" fillId="0" borderId="58" xfId="2" applyFont="1" applyBorder="1" applyAlignment="1">
      <alignment horizontal="left" vertical="center"/>
    </xf>
    <xf numFmtId="0" fontId="33" fillId="0" borderId="58" xfId="2" applyFont="1" applyBorder="1" applyAlignment="1">
      <alignment vertical="center"/>
    </xf>
    <xf numFmtId="4" fontId="33" fillId="0" borderId="58" xfId="2" applyNumberFormat="1" applyFont="1" applyBorder="1" applyAlignment="1">
      <alignment vertical="center"/>
    </xf>
    <xf numFmtId="0" fontId="33" fillId="0" borderId="49" xfId="2" applyFont="1" applyBorder="1" applyAlignment="1">
      <alignment vertical="center"/>
    </xf>
    <xf numFmtId="0" fontId="34" fillId="0" borderId="59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4" fontId="3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left" vertical="center" wrapText="1"/>
    </xf>
    <xf numFmtId="4" fontId="24" fillId="0" borderId="0" xfId="2" applyNumberFormat="1" applyFont="1" applyAlignment="1">
      <alignment horizontal="left" vertical="center" wrapText="1"/>
    </xf>
    <xf numFmtId="0" fontId="25" fillId="0" borderId="48" xfId="2" applyFont="1" applyBorder="1" applyAlignment="1">
      <alignment horizontal="center" vertical="center" wrapText="1"/>
    </xf>
    <xf numFmtId="0" fontId="27" fillId="6" borderId="60" xfId="2" applyFont="1" applyFill="1" applyBorder="1" applyAlignment="1">
      <alignment horizontal="center" vertical="center" wrapText="1"/>
    </xf>
    <xf numFmtId="0" fontId="27" fillId="6" borderId="61" xfId="2" applyFont="1" applyFill="1" applyBorder="1" applyAlignment="1">
      <alignment horizontal="center" vertical="center" wrapText="1"/>
    </xf>
    <xf numFmtId="4" fontId="27" fillId="6" borderId="61" xfId="2" applyNumberFormat="1" applyFont="1" applyFill="1" applyBorder="1" applyAlignment="1">
      <alignment horizontal="center" vertical="center" wrapText="1"/>
    </xf>
    <xf numFmtId="0" fontId="35" fillId="6" borderId="61" xfId="2" applyFont="1" applyFill="1" applyBorder="1" applyAlignment="1">
      <alignment horizontal="center" vertical="center" wrapText="1"/>
    </xf>
    <xf numFmtId="0" fontId="27" fillId="6" borderId="62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36" fillId="0" borderId="48" xfId="2" applyFont="1" applyBorder="1"/>
    <xf numFmtId="0" fontId="36" fillId="0" borderId="0" xfId="2" applyFont="1"/>
    <xf numFmtId="0" fontId="36" fillId="0" borderId="0" xfId="2" applyFont="1" applyAlignment="1">
      <alignment horizontal="left"/>
    </xf>
    <xf numFmtId="0" fontId="32" fillId="0" borderId="0" xfId="2" applyFont="1" applyAlignment="1">
      <alignment horizontal="left"/>
    </xf>
    <xf numFmtId="4" fontId="36" fillId="0" borderId="0" xfId="2" applyNumberFormat="1" applyFont="1"/>
    <xf numFmtId="4" fontId="32" fillId="0" borderId="0" xfId="2" applyNumberFormat="1" applyFont="1"/>
    <xf numFmtId="0" fontId="25" fillId="0" borderId="48" xfId="2" applyFont="1" applyBorder="1" applyAlignment="1" applyProtection="1">
      <alignment vertical="center"/>
      <protection locked="0"/>
    </xf>
    <xf numFmtId="0" fontId="33" fillId="0" borderId="0" xfId="2" applyFont="1" applyAlignment="1">
      <alignment horizontal="left"/>
    </xf>
    <xf numFmtId="0" fontId="25" fillId="0" borderId="63" xfId="2" applyFont="1" applyBorder="1" applyAlignment="1" applyProtection="1">
      <alignment horizontal="center" vertical="center"/>
      <protection locked="0"/>
    </xf>
    <xf numFmtId="49" fontId="25" fillId="0" borderId="63" xfId="2" applyNumberFormat="1" applyFont="1" applyBorder="1" applyAlignment="1" applyProtection="1">
      <alignment horizontal="left" vertical="center" wrapText="1"/>
      <protection locked="0"/>
    </xf>
    <xf numFmtId="0" fontId="25" fillId="0" borderId="63" xfId="2" applyFont="1" applyBorder="1" applyAlignment="1" applyProtection="1">
      <alignment horizontal="left" vertical="center" wrapText="1"/>
      <protection locked="0"/>
    </xf>
    <xf numFmtId="0" fontId="25" fillId="0" borderId="63" xfId="2" applyFont="1" applyBorder="1" applyAlignment="1" applyProtection="1">
      <alignment horizontal="center" vertical="center" wrapText="1"/>
      <protection locked="0"/>
    </xf>
    <xf numFmtId="166" fontId="25" fillId="0" borderId="63" xfId="2" applyNumberFormat="1" applyFont="1" applyBorder="1" applyAlignment="1" applyProtection="1">
      <alignment vertical="center"/>
      <protection locked="0"/>
    </xf>
    <xf numFmtId="4" fontId="25" fillId="7" borderId="63" xfId="2" applyNumberFormat="1" applyFont="1" applyFill="1" applyBorder="1" applyAlignment="1" applyProtection="1">
      <alignment vertical="center"/>
      <protection locked="0"/>
    </xf>
    <xf numFmtId="4" fontId="25" fillId="0" borderId="63" xfId="2" applyNumberFormat="1" applyFont="1" applyBorder="1" applyAlignment="1" applyProtection="1">
      <alignment vertical="center"/>
      <protection locked="0"/>
    </xf>
    <xf numFmtId="0" fontId="37" fillId="0" borderId="63" xfId="2" applyFont="1" applyBorder="1" applyAlignment="1" applyProtection="1">
      <alignment horizontal="center" vertical="center"/>
      <protection locked="0"/>
    </xf>
    <xf numFmtId="49" fontId="37" fillId="0" borderId="63" xfId="2" applyNumberFormat="1" applyFont="1" applyBorder="1" applyAlignment="1" applyProtection="1">
      <alignment horizontal="left" vertical="center" wrapText="1"/>
      <protection locked="0"/>
    </xf>
    <xf numFmtId="0" fontId="37" fillId="0" borderId="63" xfId="2" applyFont="1" applyBorder="1" applyAlignment="1" applyProtection="1">
      <alignment horizontal="left" vertical="center" wrapText="1"/>
      <protection locked="0"/>
    </xf>
    <xf numFmtId="0" fontId="37" fillId="0" borderId="63" xfId="2" applyFont="1" applyBorder="1" applyAlignment="1" applyProtection="1">
      <alignment horizontal="center" vertical="center" wrapText="1"/>
      <protection locked="0"/>
    </xf>
    <xf numFmtId="166" fontId="37" fillId="0" borderId="63" xfId="2" applyNumberFormat="1" applyFont="1" applyBorder="1" applyAlignment="1" applyProtection="1">
      <alignment vertical="center"/>
      <protection locked="0"/>
    </xf>
    <xf numFmtId="4" fontId="37" fillId="7" borderId="63" xfId="2" applyNumberFormat="1" applyFont="1" applyFill="1" applyBorder="1" applyAlignment="1" applyProtection="1">
      <alignment vertical="center"/>
      <protection locked="0"/>
    </xf>
    <xf numFmtId="4" fontId="37" fillId="0" borderId="63" xfId="2" applyNumberFormat="1" applyFont="1" applyBorder="1" applyAlignment="1" applyProtection="1">
      <alignment vertical="center"/>
      <protection locked="0"/>
    </xf>
    <xf numFmtId="0" fontId="38" fillId="0" borderId="63" xfId="2" applyFont="1" applyBorder="1" applyAlignment="1" applyProtection="1">
      <alignment horizontal="center" vertical="center"/>
      <protection locked="0"/>
    </xf>
    <xf numFmtId="4" fontId="38" fillId="0" borderId="63" xfId="2" applyNumberFormat="1" applyFont="1" applyBorder="1" applyAlignment="1" applyProtection="1">
      <alignment vertical="center"/>
      <protection locked="0"/>
    </xf>
    <xf numFmtId="49" fontId="38" fillId="0" borderId="63" xfId="2" applyNumberFormat="1" applyFont="1" applyBorder="1" applyAlignment="1" applyProtection="1">
      <alignment horizontal="left" vertical="center" wrapText="1"/>
      <protection locked="0"/>
    </xf>
    <xf numFmtId="0" fontId="38" fillId="0" borderId="63" xfId="2" applyFont="1" applyBorder="1" applyAlignment="1" applyProtection="1">
      <alignment horizontal="left" vertical="center" wrapText="1"/>
      <protection locked="0"/>
    </xf>
    <xf numFmtId="0" fontId="38" fillId="0" borderId="63" xfId="2" applyFont="1" applyBorder="1" applyAlignment="1" applyProtection="1">
      <alignment horizontal="center" vertical="center" wrapText="1"/>
      <protection locked="0"/>
    </xf>
    <xf numFmtId="4" fontId="38" fillId="7" borderId="63" xfId="2" applyNumberFormat="1" applyFont="1" applyFill="1" applyBorder="1" applyAlignment="1" applyProtection="1">
      <alignment vertical="center"/>
      <protection locked="0"/>
    </xf>
    <xf numFmtId="0" fontId="36" fillId="7" borderId="0" xfId="2" applyFont="1" applyFill="1"/>
    <xf numFmtId="4" fontId="0" fillId="0" borderId="33" xfId="0" applyNumberFormat="1" applyBorder="1" applyAlignment="1">
      <alignment vertical="center" wrapText="1" shrinkToFit="1"/>
    </xf>
    <xf numFmtId="4" fontId="8" fillId="0" borderId="0" xfId="0" applyNumberFormat="1" applyFont="1" applyAlignment="1">
      <alignment vertical="center"/>
    </xf>
    <xf numFmtId="0" fontId="15" fillId="0" borderId="18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6" fillId="0" borderId="0" xfId="2" applyFont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18" xfId="0" applyFont="1" applyBorder="1" applyAlignment="1">
      <alignment horizontal="left" vertical="top" wrapText="1"/>
    </xf>
    <xf numFmtId="0" fontId="0" fillId="0" borderId="18" xfId="0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5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24" fillId="0" borderId="0" xfId="2" applyFont="1" applyAlignment="1">
      <alignment horizontal="center" vertical="center" wrapText="1"/>
    </xf>
    <xf numFmtId="0" fontId="17" fillId="0" borderId="0" xfId="2" applyAlignment="1">
      <alignment horizontal="center"/>
    </xf>
    <xf numFmtId="0" fontId="26" fillId="0" borderId="0" xfId="2" applyFont="1" applyAlignment="1">
      <alignment horizontal="left" vertical="center" wrapText="1"/>
    </xf>
    <xf numFmtId="0" fontId="34" fillId="0" borderId="0" xfId="2" applyFont="1" applyAlignment="1">
      <alignment horizontal="center" vertical="center" wrapText="1"/>
    </xf>
    <xf numFmtId="164" fontId="39" fillId="0" borderId="0" xfId="0" quotePrefix="1" applyNumberFormat="1" applyFont="1" applyAlignment="1">
      <alignment horizontal="left" vertical="top" wrapText="1"/>
    </xf>
    <xf numFmtId="164" fontId="39" fillId="0" borderId="0" xfId="0" applyNumberFormat="1" applyFont="1" applyAlignment="1">
      <alignment horizontal="center" vertical="top" wrapText="1" shrinkToFit="1"/>
    </xf>
    <xf numFmtId="164" fontId="39" fillId="0" borderId="0" xfId="0" applyNumberFormat="1" applyFont="1" applyAlignment="1">
      <alignment vertical="top" wrapText="1" shrinkToFit="1"/>
    </xf>
    <xf numFmtId="0" fontId="15" fillId="0" borderId="6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164" fontId="14" fillId="0" borderId="0" xfId="0" applyNumberFormat="1" applyFont="1" applyBorder="1" applyAlignment="1">
      <alignment vertical="top" shrinkToFit="1"/>
    </xf>
    <xf numFmtId="164" fontId="40" fillId="0" borderId="0" xfId="0" quotePrefix="1" applyNumberFormat="1" applyFont="1" applyAlignment="1">
      <alignment horizontal="left" vertical="top" wrapText="1"/>
    </xf>
    <xf numFmtId="164" fontId="40" fillId="0" borderId="0" xfId="0" applyNumberFormat="1" applyFont="1" applyAlignment="1">
      <alignment horizontal="center" vertical="top" wrapText="1" shrinkToFit="1"/>
    </xf>
    <xf numFmtId="164" fontId="40" fillId="0" borderId="0" xfId="0" applyNumberFormat="1" applyFont="1" applyAlignment="1">
      <alignment vertical="top" wrapText="1" shrinkToFit="1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35" xfId="0" applyNumberFormat="1" applyFont="1" applyBorder="1" applyAlignment="1">
      <alignment vertical="top" shrinkToFit="1"/>
    </xf>
    <xf numFmtId="4" fontId="14" fillId="0" borderId="0" xfId="0" applyNumberFormat="1" applyFont="1" applyBorder="1" applyAlignment="1">
      <alignment vertical="top" shrinkToFit="1"/>
    </xf>
    <xf numFmtId="4" fontId="14" fillId="7" borderId="43" xfId="0" applyNumberFormat="1" applyFont="1" applyFill="1" applyBorder="1" applyAlignment="1">
      <alignment vertical="top" shrinkToFit="1"/>
    </xf>
    <xf numFmtId="4" fontId="14" fillId="7" borderId="18" xfId="0" applyNumberFormat="1" applyFont="1" applyFill="1" applyBorder="1" applyAlignment="1">
      <alignment vertical="top" shrinkToFit="1"/>
    </xf>
    <xf numFmtId="4" fontId="14" fillId="7" borderId="40" xfId="0" applyNumberFormat="1" applyFont="1" applyFill="1" applyBorder="1" applyAlignment="1">
      <alignment vertical="top" shrinkToFit="1"/>
    </xf>
    <xf numFmtId="164" fontId="39" fillId="0" borderId="0" xfId="0" applyNumberFormat="1" applyFont="1" applyFill="1" applyAlignment="1">
      <alignment vertical="top" wrapText="1" shrinkToFit="1"/>
    </xf>
    <xf numFmtId="4" fontId="14" fillId="8" borderId="40" xfId="0" applyNumberFormat="1" applyFont="1" applyFill="1" applyBorder="1" applyAlignment="1" applyProtection="1">
      <alignment vertical="top" shrinkToFit="1"/>
      <protection locked="0"/>
    </xf>
    <xf numFmtId="4" fontId="14" fillId="7" borderId="40" xfId="0" applyNumberFormat="1" applyFont="1" applyFill="1" applyBorder="1" applyAlignment="1" applyProtection="1">
      <alignment vertical="top" shrinkToFit="1"/>
      <protection locked="0"/>
    </xf>
    <xf numFmtId="164" fontId="14" fillId="7" borderId="43" xfId="0" applyNumberFormat="1" applyFont="1" applyFill="1" applyBorder="1" applyAlignment="1">
      <alignment vertical="top" shrinkToFit="1"/>
    </xf>
    <xf numFmtId="4" fontId="14" fillId="0" borderId="18" xfId="0" applyNumberFormat="1" applyFont="1" applyFill="1" applyBorder="1" applyAlignment="1">
      <alignment vertical="top" shrinkToFit="1"/>
    </xf>
    <xf numFmtId="4" fontId="14" fillId="0" borderId="43" xfId="0" applyNumberFormat="1" applyFont="1" applyFill="1" applyBorder="1" applyAlignment="1">
      <alignment vertical="top" shrinkToFit="1"/>
    </xf>
  </cellXfs>
  <cellStyles count="4">
    <cellStyle name="Hypertextový odkaz 2" xfId="3" xr:uid="{EB93E442-34EE-412B-B8DB-9322C205DF9E}"/>
    <cellStyle name="Normální" xfId="0" builtinId="0"/>
    <cellStyle name="normální 2" xfId="1" xr:uid="{00000000-0005-0000-0000-000001000000}"/>
    <cellStyle name="Normální 3" xfId="2" xr:uid="{AFC20FFC-41BE-4452-BAD5-6F89D2343D7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255270</xdr:colOff>
      <xdr:row>0</xdr:row>
      <xdr:rowOff>266700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D61182-9DBF-43B2-9781-2DCBCC05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3" x14ac:dyDescent="0.4"/>
  <sheetData>
    <row r="1" spans="1:7" x14ac:dyDescent="0.4">
      <c r="A1" s="21" t="s">
        <v>33</v>
      </c>
    </row>
    <row r="2" spans="1:7" ht="57.75" customHeight="1" x14ac:dyDescent="0.4">
      <c r="A2" s="264" t="s">
        <v>34</v>
      </c>
      <c r="B2" s="264"/>
      <c r="C2" s="264"/>
      <c r="D2" s="264"/>
      <c r="E2" s="264"/>
      <c r="F2" s="264"/>
      <c r="G2" s="2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opLeftCell="B26" zoomScaleNormal="100" zoomScaleSheetLayoutView="75" workbookViewId="0">
      <selection activeCell="H33" sqref="H33"/>
    </sheetView>
  </sheetViews>
  <sheetFormatPr defaultColWidth="9" defaultRowHeight="12.3" x14ac:dyDescent="0.4"/>
  <cols>
    <col min="1" max="1" width="8.44140625" hidden="1" customWidth="1"/>
    <col min="2" max="2" width="13.44140625" customWidth="1"/>
    <col min="3" max="3" width="7.44140625" style="49" customWidth="1"/>
    <col min="4" max="4" width="13" style="49" customWidth="1"/>
    <col min="5" max="5" width="9.71875" style="49" customWidth="1"/>
    <col min="6" max="6" width="11.71875" customWidth="1"/>
    <col min="7" max="9" width="13" customWidth="1"/>
    <col min="10" max="10" width="5.5546875" customWidth="1"/>
    <col min="11" max="11" width="4.27734375" customWidth="1"/>
    <col min="12" max="15" width="10.71875" customWidth="1"/>
  </cols>
  <sheetData>
    <row r="1" spans="1:15" ht="33.75" customHeight="1" x14ac:dyDescent="0.4">
      <c r="A1" s="46" t="s">
        <v>31</v>
      </c>
      <c r="B1" s="271" t="s">
        <v>4</v>
      </c>
      <c r="C1" s="272"/>
      <c r="D1" s="272"/>
      <c r="E1" s="272"/>
      <c r="F1" s="272"/>
      <c r="G1" s="272"/>
      <c r="H1" s="272"/>
      <c r="I1" s="272"/>
      <c r="J1" s="273"/>
    </row>
    <row r="2" spans="1:15" ht="36" customHeight="1" x14ac:dyDescent="0.4">
      <c r="A2" s="2"/>
      <c r="B2" s="66" t="s">
        <v>22</v>
      </c>
      <c r="C2" s="67"/>
      <c r="D2" s="68" t="s">
        <v>504</v>
      </c>
      <c r="E2" s="277" t="s">
        <v>36</v>
      </c>
      <c r="F2" s="278"/>
      <c r="G2" s="278"/>
      <c r="H2" s="278"/>
      <c r="I2" s="278"/>
      <c r="J2" s="279"/>
      <c r="O2" s="1"/>
    </row>
    <row r="3" spans="1:15" ht="27" hidden="1" customHeight="1" x14ac:dyDescent="0.4">
      <c r="A3" s="2"/>
      <c r="B3" s="69"/>
      <c r="C3" s="67"/>
      <c r="D3" s="70"/>
      <c r="E3" s="280"/>
      <c r="F3" s="281"/>
      <c r="G3" s="281"/>
      <c r="H3" s="281"/>
      <c r="I3" s="281"/>
      <c r="J3" s="282"/>
    </row>
    <row r="4" spans="1:15" ht="23.25" customHeight="1" x14ac:dyDescent="0.4">
      <c r="A4" s="2"/>
      <c r="B4" s="145" t="s">
        <v>506</v>
      </c>
      <c r="C4" s="71"/>
      <c r="D4" s="266" t="s">
        <v>505</v>
      </c>
      <c r="E4" s="267"/>
      <c r="F4" s="267"/>
      <c r="G4" s="267"/>
      <c r="H4" s="267"/>
      <c r="I4" s="267"/>
      <c r="J4" s="268"/>
    </row>
    <row r="5" spans="1:15" ht="24" customHeight="1" x14ac:dyDescent="0.4">
      <c r="A5" s="2"/>
      <c r="B5" s="31" t="s">
        <v>508</v>
      </c>
      <c r="D5" s="287"/>
      <c r="E5" s="288"/>
      <c r="F5" s="288"/>
      <c r="G5" s="288"/>
      <c r="H5" s="18" t="s">
        <v>35</v>
      </c>
      <c r="I5" s="74"/>
      <c r="J5" s="8"/>
    </row>
    <row r="6" spans="1:15" ht="15.75" customHeight="1" x14ac:dyDescent="0.4">
      <c r="A6" s="2"/>
      <c r="B6" s="28"/>
      <c r="C6" s="51"/>
      <c r="D6" s="289"/>
      <c r="E6" s="290"/>
      <c r="F6" s="290"/>
      <c r="G6" s="290"/>
      <c r="H6" s="18" t="s">
        <v>29</v>
      </c>
      <c r="I6" s="22"/>
      <c r="J6" s="8"/>
    </row>
    <row r="7" spans="1:15" ht="15.75" customHeight="1" x14ac:dyDescent="0.4">
      <c r="A7" s="2"/>
      <c r="B7" s="29"/>
      <c r="C7" s="52"/>
      <c r="D7" s="73"/>
      <c r="E7" s="291"/>
      <c r="F7" s="292"/>
      <c r="G7" s="292"/>
      <c r="H7" s="24"/>
      <c r="I7" s="23"/>
      <c r="J7" s="34"/>
    </row>
    <row r="8" spans="1:15" ht="24" hidden="1" customHeight="1" x14ac:dyDescent="0.4">
      <c r="A8" s="2"/>
      <c r="B8" s="31" t="s">
        <v>20</v>
      </c>
      <c r="D8" s="72" t="s">
        <v>37</v>
      </c>
      <c r="H8" s="18" t="s">
        <v>35</v>
      </c>
      <c r="I8" s="74" t="s">
        <v>41</v>
      </c>
      <c r="J8" s="8"/>
    </row>
    <row r="9" spans="1:15" ht="15.75" hidden="1" customHeight="1" x14ac:dyDescent="0.4">
      <c r="A9" s="2"/>
      <c r="B9" s="2"/>
      <c r="D9" s="72" t="s">
        <v>38</v>
      </c>
      <c r="H9" s="18" t="s">
        <v>29</v>
      </c>
      <c r="I9" s="22"/>
      <c r="J9" s="8"/>
    </row>
    <row r="10" spans="1:15" ht="15.75" hidden="1" customHeight="1" x14ac:dyDescent="0.4">
      <c r="A10" s="2"/>
      <c r="B10" s="35"/>
      <c r="C10" s="52"/>
      <c r="D10" s="73" t="s">
        <v>40</v>
      </c>
      <c r="E10" s="75" t="s">
        <v>39</v>
      </c>
      <c r="F10" s="24"/>
      <c r="G10" s="14"/>
      <c r="H10" s="14"/>
      <c r="I10" s="36"/>
      <c r="J10" s="34"/>
    </row>
    <row r="11" spans="1:15" ht="24" customHeight="1" x14ac:dyDescent="0.4">
      <c r="A11" s="2"/>
      <c r="B11" s="31" t="s">
        <v>509</v>
      </c>
      <c r="D11" s="283"/>
      <c r="E11" s="283"/>
      <c r="F11" s="283"/>
      <c r="G11" s="283"/>
      <c r="H11" s="18" t="s">
        <v>35</v>
      </c>
      <c r="I11" s="74"/>
      <c r="J11" s="8"/>
    </row>
    <row r="12" spans="1:15" ht="15.75" customHeight="1" x14ac:dyDescent="0.4">
      <c r="A12" s="2"/>
      <c r="B12" s="28"/>
      <c r="C12" s="51"/>
      <c r="D12" s="284"/>
      <c r="E12" s="284"/>
      <c r="F12" s="284"/>
      <c r="G12" s="284"/>
      <c r="H12" s="18" t="s">
        <v>29</v>
      </c>
      <c r="I12" s="22"/>
      <c r="J12" s="8"/>
    </row>
    <row r="13" spans="1:15" ht="15.75" customHeight="1" x14ac:dyDescent="0.4">
      <c r="A13" s="2"/>
      <c r="B13" s="29"/>
      <c r="C13" s="52"/>
      <c r="D13" s="73"/>
      <c r="E13" s="285"/>
      <c r="F13" s="286"/>
      <c r="G13" s="286"/>
      <c r="H13" s="19"/>
      <c r="I13" s="23"/>
      <c r="J13" s="34"/>
    </row>
    <row r="14" spans="1:15" ht="24" customHeight="1" x14ac:dyDescent="0.4">
      <c r="A14" s="2"/>
      <c r="B14" s="146" t="s">
        <v>21</v>
      </c>
      <c r="C14" s="53"/>
      <c r="D14" s="269" t="s">
        <v>507</v>
      </c>
      <c r="E14" s="270"/>
      <c r="F14" s="270"/>
      <c r="G14" s="270"/>
      <c r="H14" s="44"/>
      <c r="I14" s="43"/>
      <c r="J14" s="45"/>
    </row>
    <row r="15" spans="1:15" ht="33" customHeight="1" x14ac:dyDescent="0.4">
      <c r="A15" s="2"/>
      <c r="B15" s="42" t="s">
        <v>28</v>
      </c>
      <c r="C15" s="54"/>
      <c r="D15" s="55"/>
      <c r="E15" s="56"/>
      <c r="F15" s="39"/>
      <c r="G15" s="33"/>
      <c r="H15" s="33"/>
      <c r="I15" s="33"/>
      <c r="J15" s="40"/>
    </row>
    <row r="16" spans="1:15" ht="23.25" customHeight="1" x14ac:dyDescent="0.4">
      <c r="A16" s="2"/>
      <c r="B16" s="38" t="s">
        <v>13</v>
      </c>
      <c r="C16" s="54"/>
      <c r="D16" s="55"/>
      <c r="E16" s="57">
        <v>15</v>
      </c>
      <c r="F16" s="39" t="s">
        <v>0</v>
      </c>
      <c r="G16" s="296">
        <v>0</v>
      </c>
      <c r="H16" s="297"/>
      <c r="I16" s="297"/>
      <c r="J16" s="40" t="str">
        <f t="shared" ref="J16:J21" si="0">Mena</f>
        <v>CZK</v>
      </c>
    </row>
    <row r="17" spans="1:10" ht="23.25" customHeight="1" x14ac:dyDescent="0.4">
      <c r="A17" s="2"/>
      <c r="B17" s="38" t="s">
        <v>14</v>
      </c>
      <c r="C17" s="54"/>
      <c r="D17" s="55"/>
      <c r="E17" s="57">
        <f>SazbaDPH1</f>
        <v>15</v>
      </c>
      <c r="F17" s="39" t="s">
        <v>0</v>
      </c>
      <c r="G17" s="294">
        <v>0</v>
      </c>
      <c r="H17" s="295"/>
      <c r="I17" s="295"/>
      <c r="J17" s="40" t="str">
        <f t="shared" si="0"/>
        <v>CZK</v>
      </c>
    </row>
    <row r="18" spans="1:10" ht="23.25" customHeight="1" x14ac:dyDescent="0.4">
      <c r="A18" s="2"/>
      <c r="B18" s="38" t="s">
        <v>15</v>
      </c>
      <c r="C18" s="54"/>
      <c r="D18" s="55"/>
      <c r="E18" s="57">
        <v>21</v>
      </c>
      <c r="F18" s="39" t="s">
        <v>0</v>
      </c>
      <c r="G18" s="296">
        <f>G33</f>
        <v>0</v>
      </c>
      <c r="H18" s="297"/>
      <c r="I18" s="297"/>
      <c r="J18" s="40" t="str">
        <f t="shared" si="0"/>
        <v>CZK</v>
      </c>
    </row>
    <row r="19" spans="1:10" ht="23.25" customHeight="1" x14ac:dyDescent="0.4">
      <c r="A19" s="2"/>
      <c r="B19" s="32" t="s">
        <v>16</v>
      </c>
      <c r="C19" s="58"/>
      <c r="D19" s="50"/>
      <c r="E19" s="59">
        <f>SazbaDPH2</f>
        <v>21</v>
      </c>
      <c r="F19" s="30" t="s">
        <v>0</v>
      </c>
      <c r="G19" s="274">
        <f>H33</f>
        <v>0</v>
      </c>
      <c r="H19" s="275"/>
      <c r="I19" s="275"/>
      <c r="J19" s="37" t="str">
        <f t="shared" si="0"/>
        <v>CZK</v>
      </c>
    </row>
    <row r="20" spans="1:10" ht="23.25" customHeight="1" thickBot="1" x14ac:dyDescent="0.45">
      <c r="A20" s="2"/>
      <c r="B20" s="31" t="s">
        <v>5</v>
      </c>
      <c r="C20" s="60"/>
      <c r="D20" s="61"/>
      <c r="E20" s="60"/>
      <c r="F20" s="16"/>
      <c r="G20" s="276">
        <v>0</v>
      </c>
      <c r="H20" s="276"/>
      <c r="I20" s="276"/>
      <c r="J20" s="41" t="str">
        <f t="shared" si="0"/>
        <v>CZK</v>
      </c>
    </row>
    <row r="21" spans="1:10" ht="27.75" hidden="1" customHeight="1" thickBot="1" x14ac:dyDescent="0.45">
      <c r="A21" s="2"/>
      <c r="B21" s="99" t="s">
        <v>23</v>
      </c>
      <c r="C21" s="100"/>
      <c r="D21" s="100"/>
      <c r="E21" s="101"/>
      <c r="F21" s="102"/>
      <c r="G21" s="298">
        <v>6679701.3099999996</v>
      </c>
      <c r="H21" s="299"/>
      <c r="I21" s="299"/>
      <c r="J21" s="103" t="str">
        <f t="shared" si="0"/>
        <v>CZK</v>
      </c>
    </row>
    <row r="22" spans="1:10" ht="27.75" customHeight="1" thickBot="1" x14ac:dyDescent="0.45">
      <c r="A22" s="2"/>
      <c r="B22" s="99" t="s">
        <v>30</v>
      </c>
      <c r="C22" s="104"/>
      <c r="D22" s="104"/>
      <c r="E22" s="104"/>
      <c r="F22" s="105"/>
      <c r="G22" s="298">
        <f>ZakladDPHZakl+DPHZakl</f>
        <v>0</v>
      </c>
      <c r="H22" s="298"/>
      <c r="I22" s="298"/>
      <c r="J22" s="106" t="s">
        <v>47</v>
      </c>
    </row>
    <row r="23" spans="1:10" ht="12.75" customHeight="1" x14ac:dyDescent="0.4">
      <c r="A23" s="2"/>
      <c r="B23" s="2"/>
      <c r="J23" s="9"/>
    </row>
    <row r="24" spans="1:10" ht="30" customHeight="1" x14ac:dyDescent="0.4">
      <c r="A24" s="2"/>
      <c r="B24" s="2"/>
      <c r="J24" s="9"/>
    </row>
    <row r="25" spans="1:10" ht="18.75" customHeight="1" x14ac:dyDescent="0.4">
      <c r="A25" s="2"/>
      <c r="B25" s="17"/>
      <c r="C25" s="62" t="s">
        <v>12</v>
      </c>
      <c r="D25" s="63"/>
      <c r="E25" s="63"/>
      <c r="F25" s="15" t="s">
        <v>11</v>
      </c>
      <c r="G25" s="26"/>
      <c r="H25" s="27"/>
      <c r="I25" s="26"/>
      <c r="J25" s="9"/>
    </row>
    <row r="26" spans="1:10" ht="47.25" customHeight="1" x14ac:dyDescent="0.4">
      <c r="A26" s="2"/>
      <c r="B26" s="2"/>
      <c r="J26" s="9"/>
    </row>
    <row r="27" spans="1:10" s="21" customFormat="1" ht="18.75" customHeight="1" x14ac:dyDescent="0.4">
      <c r="A27" s="20"/>
      <c r="B27" s="20"/>
      <c r="C27" s="64"/>
      <c r="D27" s="300"/>
      <c r="E27" s="301"/>
      <c r="G27" s="302"/>
      <c r="H27" s="303"/>
      <c r="I27" s="303"/>
      <c r="J27" s="25"/>
    </row>
    <row r="28" spans="1:10" ht="12.75" customHeight="1" x14ac:dyDescent="0.4">
      <c r="A28" s="2"/>
      <c r="B28" s="2"/>
      <c r="D28" s="293" t="s">
        <v>2</v>
      </c>
      <c r="E28" s="293"/>
      <c r="H28" s="10" t="s">
        <v>3</v>
      </c>
      <c r="J28" s="9"/>
    </row>
    <row r="29" spans="1:10" ht="13.5" customHeight="1" thickBot="1" x14ac:dyDescent="0.45">
      <c r="A29" s="11"/>
      <c r="B29" s="11"/>
      <c r="C29" s="65"/>
      <c r="D29" s="65"/>
      <c r="E29" s="65"/>
      <c r="F29" s="12"/>
      <c r="G29" s="12"/>
      <c r="H29" s="12"/>
      <c r="I29" s="12"/>
      <c r="J29" s="13"/>
    </row>
    <row r="30" spans="1:10" ht="27" customHeight="1" x14ac:dyDescent="0.4">
      <c r="B30" s="77" t="s">
        <v>17</v>
      </c>
      <c r="C30" s="78"/>
      <c r="D30" s="78"/>
      <c r="E30" s="78"/>
      <c r="F30" s="79"/>
      <c r="G30" s="79"/>
      <c r="H30" s="79"/>
      <c r="I30" s="79"/>
      <c r="J30" s="80"/>
    </row>
    <row r="31" spans="1:10" ht="25.5" customHeight="1" x14ac:dyDescent="0.4">
      <c r="A31" s="76" t="s">
        <v>32</v>
      </c>
      <c r="B31" s="81" t="s">
        <v>18</v>
      </c>
      <c r="C31" s="82" t="s">
        <v>6</v>
      </c>
      <c r="D31" s="82"/>
      <c r="E31" s="82"/>
      <c r="F31" s="83" t="str">
        <f>B16</f>
        <v>Základ pro sníženou DPH</v>
      </c>
      <c r="G31" s="83" t="str">
        <f>B18</f>
        <v>Základ pro základní DPH</v>
      </c>
      <c r="H31" s="84" t="s">
        <v>19</v>
      </c>
      <c r="I31" s="84" t="s">
        <v>1</v>
      </c>
      <c r="J31" s="85" t="s">
        <v>0</v>
      </c>
    </row>
    <row r="32" spans="1:10" ht="25.5" hidden="1" customHeight="1" x14ac:dyDescent="0.4">
      <c r="A32" s="76">
        <v>1</v>
      </c>
      <c r="B32" s="86" t="s">
        <v>42</v>
      </c>
      <c r="C32" s="304"/>
      <c r="D32" s="304"/>
      <c r="E32" s="304"/>
      <c r="F32" s="87">
        <v>0</v>
      </c>
      <c r="G32" s="88">
        <v>6679701.3099999996</v>
      </c>
      <c r="H32" s="89">
        <v>1402737.28</v>
      </c>
      <c r="I32" s="89">
        <v>8082438.5899999999</v>
      </c>
      <c r="J32" s="90" t="str">
        <f>IF(CenaCelkemVypocet=0,"",I32/CenaCelkemVypocet*100)</f>
        <v/>
      </c>
    </row>
    <row r="33" spans="1:10" ht="33.75" customHeight="1" x14ac:dyDescent="0.4">
      <c r="A33" s="76">
        <v>2</v>
      </c>
      <c r="B33" s="91" t="s">
        <v>43</v>
      </c>
      <c r="C33" s="305" t="s">
        <v>36</v>
      </c>
      <c r="D33" s="305"/>
      <c r="E33" s="305"/>
      <c r="F33" s="92">
        <v>0</v>
      </c>
      <c r="G33" s="262">
        <f>G34+G35</f>
        <v>0</v>
      </c>
      <c r="H33" s="93">
        <f>G34*0.21</f>
        <v>0</v>
      </c>
      <c r="I33" s="93">
        <f>G34*1.21</f>
        <v>0</v>
      </c>
      <c r="J33" s="94" t="str">
        <f>IF(CenaCelkemVypocet=0,"",I33/CenaCelkemVypocet*100)</f>
        <v/>
      </c>
    </row>
    <row r="34" spans="1:10" ht="25.5" customHeight="1" x14ac:dyDescent="0.4">
      <c r="A34" s="76">
        <v>3</v>
      </c>
      <c r="B34" s="95" t="s">
        <v>43</v>
      </c>
      <c r="C34" s="304" t="s">
        <v>44</v>
      </c>
      <c r="D34" s="304"/>
      <c r="E34" s="304"/>
      <c r="F34" s="261">
        <v>0</v>
      </c>
      <c r="G34" s="89">
        <f>'01 01 Pol'!G8+'01 01 Pol'!G42+'01 01 Pol'!G58+'01 01 Pol'!G65+'01 01 Pol'!G157+'01 01 Pol'!G161+'01 01 Pol'!G169+'01 01 Pol'!G184+'01 01 Pol'!G188+'01 01 Pol'!G200+'01 01 Pol'!G202+'01 01 Pol'!G205+'01 01 Pol'!G230+'01 01 Pol'!G232++'01 01 Pol'!G253+'01 01 Pol'!G265+'01 01 Pol'!G354+'01 01 Pol'!G366+'01 01 Pol'!G374+'01 01 Pol'!G378+'01 01 Pol'!G380+'01 01 Pol'!G387++'01 01 Pol'!G394+'01 01 Pol'!G409</f>
        <v>0</v>
      </c>
      <c r="H34" s="89">
        <f>G34*0.21</f>
        <v>0</v>
      </c>
      <c r="I34" s="89">
        <f>G34*1.21</f>
        <v>0</v>
      </c>
      <c r="J34" s="90" t="str">
        <f>IF(CenaCelkemVypocet=0,"",I34/CenaCelkemVypocet*100)</f>
        <v/>
      </c>
    </row>
    <row r="35" spans="1:10" ht="25.5" customHeight="1" x14ac:dyDescent="0.4">
      <c r="A35" s="76">
        <v>3</v>
      </c>
      <c r="B35" s="95" t="s">
        <v>45</v>
      </c>
      <c r="C35" s="304" t="s">
        <v>650</v>
      </c>
      <c r="D35" s="304"/>
      <c r="E35" s="304"/>
      <c r="F35" s="261">
        <v>0</v>
      </c>
      <c r="G35" s="89">
        <f>'D1.4 TPS ochrana před bleskem'!J54</f>
        <v>0</v>
      </c>
      <c r="H35" s="89">
        <f>G35*0.21</f>
        <v>0</v>
      </c>
      <c r="I35" s="89">
        <f>G35*1.21</f>
        <v>0</v>
      </c>
      <c r="J35" s="90" t="str">
        <f>IF(CenaCelkemVypocet=0,"",I35/CenaCelkemVypocet*100)</f>
        <v/>
      </c>
    </row>
    <row r="36" spans="1:10" ht="25.5" customHeight="1" x14ac:dyDescent="0.4">
      <c r="A36" s="76"/>
      <c r="B36" s="306" t="s">
        <v>46</v>
      </c>
      <c r="C36" s="307"/>
      <c r="D36" s="307"/>
      <c r="E36" s="308"/>
      <c r="F36" s="96">
        <f>SUMIF(A32:A35,"=1",F32:F35)</f>
        <v>0</v>
      </c>
      <c r="G36" s="97">
        <f>G33</f>
        <v>0</v>
      </c>
      <c r="H36" s="97">
        <f t="shared" ref="H36:I36" si="1">H33</f>
        <v>0</v>
      </c>
      <c r="I36" s="97">
        <f t="shared" si="1"/>
        <v>0</v>
      </c>
      <c r="J36" s="98">
        <f>SUMIF(A32:A35,"=1",J32:J35)</f>
        <v>0</v>
      </c>
    </row>
    <row r="38" spans="1:10" x14ac:dyDescent="0.4">
      <c r="A38" t="s">
        <v>48</v>
      </c>
      <c r="B38" t="s">
        <v>510</v>
      </c>
    </row>
    <row r="39" spans="1:10" x14ac:dyDescent="0.4">
      <c r="A39" t="s">
        <v>49</v>
      </c>
      <c r="B39" t="s">
        <v>50</v>
      </c>
    </row>
    <row r="40" spans="1:10" x14ac:dyDescent="0.4">
      <c r="A40" t="s">
        <v>51</v>
      </c>
      <c r="B40" t="s">
        <v>52</v>
      </c>
    </row>
    <row r="41" spans="1:10" x14ac:dyDescent="0.4">
      <c r="A41" t="s">
        <v>51</v>
      </c>
      <c r="B41" t="s">
        <v>654</v>
      </c>
    </row>
    <row r="44" spans="1:10" ht="12.9" customHeight="1" x14ac:dyDescent="0.4">
      <c r="B44" s="265" t="s">
        <v>549</v>
      </c>
      <c r="C44" s="265"/>
      <c r="D44" s="265"/>
      <c r="E44" s="265"/>
      <c r="F44" s="265"/>
      <c r="G44" s="265"/>
      <c r="H44" s="265"/>
      <c r="I44" s="265"/>
      <c r="J44" s="265"/>
    </row>
    <row r="45" spans="1:10" x14ac:dyDescent="0.4">
      <c r="B45" s="265"/>
      <c r="C45" s="265"/>
      <c r="D45" s="265"/>
      <c r="E45" s="265"/>
      <c r="F45" s="265"/>
      <c r="G45" s="265"/>
      <c r="H45" s="265"/>
      <c r="I45" s="265"/>
      <c r="J45" s="265"/>
    </row>
    <row r="46" spans="1:10" x14ac:dyDescent="0.4">
      <c r="B46" s="265"/>
      <c r="C46" s="265"/>
      <c r="D46" s="265"/>
      <c r="E46" s="265"/>
      <c r="F46" s="265"/>
      <c r="G46" s="265"/>
      <c r="H46" s="265"/>
      <c r="I46" s="265"/>
      <c r="J46" s="265"/>
    </row>
    <row r="47" spans="1:10" x14ac:dyDescent="0.4">
      <c r="B47" s="265"/>
      <c r="C47" s="265"/>
      <c r="D47" s="265"/>
      <c r="E47" s="265"/>
      <c r="F47" s="265"/>
      <c r="G47" s="265"/>
      <c r="H47" s="265"/>
      <c r="I47" s="265"/>
      <c r="J47" s="265"/>
    </row>
    <row r="48" spans="1:10" x14ac:dyDescent="0.4">
      <c r="B48" s="265"/>
      <c r="C48" s="265"/>
      <c r="D48" s="265"/>
      <c r="E48" s="265"/>
      <c r="F48" s="265"/>
      <c r="G48" s="265"/>
      <c r="H48" s="265"/>
      <c r="I48" s="265"/>
      <c r="J48" s="265"/>
    </row>
    <row r="49" spans="2:10" x14ac:dyDescent="0.4">
      <c r="B49" s="265"/>
      <c r="C49" s="265"/>
      <c r="D49" s="265"/>
      <c r="E49" s="265"/>
      <c r="F49" s="265"/>
      <c r="G49" s="265"/>
      <c r="H49" s="265"/>
      <c r="I49" s="265"/>
      <c r="J49" s="265"/>
    </row>
    <row r="50" spans="2:10" x14ac:dyDescent="0.4">
      <c r="B50" s="265"/>
      <c r="C50" s="265"/>
      <c r="D50" s="265"/>
      <c r="E50" s="265"/>
      <c r="F50" s="265"/>
      <c r="G50" s="265"/>
      <c r="H50" s="265"/>
      <c r="I50" s="265"/>
      <c r="J50" s="265"/>
    </row>
    <row r="51" spans="2:10" x14ac:dyDescent="0.4">
      <c r="B51" s="265"/>
      <c r="C51" s="265"/>
      <c r="D51" s="265"/>
      <c r="E51" s="265"/>
      <c r="F51" s="265"/>
      <c r="G51" s="265"/>
      <c r="H51" s="265"/>
      <c r="I51" s="265"/>
      <c r="J51" s="265"/>
    </row>
    <row r="52" spans="2:10" x14ac:dyDescent="0.4">
      <c r="B52" s="265"/>
      <c r="C52" s="265"/>
      <c r="D52" s="265"/>
      <c r="E52" s="265"/>
      <c r="F52" s="265"/>
      <c r="G52" s="265"/>
      <c r="H52" s="265"/>
      <c r="I52" s="265"/>
      <c r="J52" s="265"/>
    </row>
    <row r="53" spans="2:10" x14ac:dyDescent="0.4">
      <c r="B53" s="265"/>
      <c r="C53" s="265"/>
      <c r="D53" s="265"/>
      <c r="E53" s="265"/>
      <c r="F53" s="265"/>
      <c r="G53" s="265"/>
      <c r="H53" s="265"/>
      <c r="I53" s="265"/>
      <c r="J53" s="265"/>
    </row>
    <row r="54" spans="2:10" x14ac:dyDescent="0.4">
      <c r="B54" s="265"/>
      <c r="C54" s="265"/>
      <c r="D54" s="265"/>
      <c r="E54" s="265"/>
      <c r="F54" s="265"/>
      <c r="G54" s="265"/>
      <c r="H54" s="265"/>
      <c r="I54" s="265"/>
      <c r="J54" s="265"/>
    </row>
    <row r="55" spans="2:10" x14ac:dyDescent="0.4">
      <c r="B55" s="265"/>
      <c r="C55" s="265"/>
      <c r="D55" s="265"/>
      <c r="E55" s="265"/>
      <c r="F55" s="265"/>
      <c r="G55" s="265"/>
      <c r="H55" s="265"/>
      <c r="I55" s="265"/>
      <c r="J55" s="26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C32:E32"/>
    <mergeCell ref="C33:E33"/>
    <mergeCell ref="C34:E34"/>
    <mergeCell ref="C35:E35"/>
    <mergeCell ref="B36:E36"/>
    <mergeCell ref="G16:I16"/>
    <mergeCell ref="G22:I22"/>
    <mergeCell ref="G18:I18"/>
    <mergeCell ref="G21:I21"/>
    <mergeCell ref="D27:E27"/>
    <mergeCell ref="G27:I27"/>
    <mergeCell ref="B44:J55"/>
    <mergeCell ref="D4:J4"/>
    <mergeCell ref="D14:G14"/>
    <mergeCell ref="B1:J1"/>
    <mergeCell ref="G19:I19"/>
    <mergeCell ref="G20:I20"/>
    <mergeCell ref="E2:J2"/>
    <mergeCell ref="E3:J3"/>
    <mergeCell ref="D11:G11"/>
    <mergeCell ref="D12:G12"/>
    <mergeCell ref="E13:G13"/>
    <mergeCell ref="D5:G5"/>
    <mergeCell ref="D6:G6"/>
    <mergeCell ref="E7:G7"/>
    <mergeCell ref="D28:E28"/>
    <mergeCell ref="G17:I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29" max="16383" man="1"/>
    <brk id="4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640625" defaultRowHeight="12.3" x14ac:dyDescent="0.4"/>
  <cols>
    <col min="1" max="1" width="4.27734375" style="3" customWidth="1"/>
    <col min="2" max="2" width="14.44140625" style="3" customWidth="1"/>
    <col min="3" max="3" width="38.27734375" style="7" customWidth="1"/>
    <col min="4" max="4" width="4.5546875" style="3" customWidth="1"/>
    <col min="5" max="5" width="10.5546875" style="3" customWidth="1"/>
    <col min="6" max="6" width="9.83203125" style="3" customWidth="1"/>
    <col min="7" max="7" width="12.71875" style="3" customWidth="1"/>
    <col min="8" max="16384" width="9.1640625" style="3"/>
  </cols>
  <sheetData>
    <row r="1" spans="1:7" ht="15" x14ac:dyDescent="0.4">
      <c r="A1" s="309" t="s">
        <v>7</v>
      </c>
      <c r="B1" s="309"/>
      <c r="C1" s="310"/>
      <c r="D1" s="309"/>
      <c r="E1" s="309"/>
      <c r="F1" s="309"/>
      <c r="G1" s="309"/>
    </row>
    <row r="2" spans="1:7" ht="25" customHeight="1" x14ac:dyDescent="0.4">
      <c r="A2" s="48" t="s">
        <v>8</v>
      </c>
      <c r="B2" s="47"/>
      <c r="C2" s="311"/>
      <c r="D2" s="311"/>
      <c r="E2" s="311"/>
      <c r="F2" s="311"/>
      <c r="G2" s="312"/>
    </row>
    <row r="3" spans="1:7" ht="25" customHeight="1" x14ac:dyDescent="0.4">
      <c r="A3" s="48" t="s">
        <v>9</v>
      </c>
      <c r="B3" s="47"/>
      <c r="C3" s="311"/>
      <c r="D3" s="311"/>
      <c r="E3" s="311"/>
      <c r="F3" s="311"/>
      <c r="G3" s="312"/>
    </row>
    <row r="4" spans="1:7" ht="25" customHeight="1" x14ac:dyDescent="0.4">
      <c r="A4" s="48" t="s">
        <v>10</v>
      </c>
      <c r="B4" s="47"/>
      <c r="C4" s="311"/>
      <c r="D4" s="311"/>
      <c r="E4" s="311"/>
      <c r="F4" s="311"/>
      <c r="G4" s="312"/>
    </row>
    <row r="5" spans="1:7" x14ac:dyDescent="0.4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B8F3-15BA-4CE2-A446-FE67A7BB115B}">
  <sheetPr>
    <outlinePr summaryBelow="0"/>
  </sheetPr>
  <dimension ref="A1:BH5111"/>
  <sheetViews>
    <sheetView tabSelected="1" zoomScaleNormal="100" workbookViewId="0">
      <pane ySplit="7" topLeftCell="A254" activePane="bottomLeft" state="frozen"/>
      <selection pane="bottomLeft" activeCell="C261" sqref="C261"/>
    </sheetView>
  </sheetViews>
  <sheetFormatPr defaultRowHeight="12.3" outlineLevelRow="2" x14ac:dyDescent="0.4"/>
  <cols>
    <col min="1" max="1" width="3.44140625" customWidth="1"/>
    <col min="2" max="2" width="12.5546875" style="107" customWidth="1"/>
    <col min="3" max="3" width="38.27734375" style="107" customWidth="1"/>
    <col min="4" max="4" width="4.83203125" customWidth="1"/>
    <col min="5" max="5" width="10.5546875" customWidth="1"/>
    <col min="6" max="6" width="9.83203125" customWidth="1"/>
    <col min="7" max="7" width="12.27734375" customWidth="1"/>
    <col min="8" max="18" width="0" hidden="1" customWidth="1"/>
    <col min="19" max="19" width="9.1640625" hidden="1" customWidth="1"/>
    <col min="21" max="25" width="0" hidden="1" customWidth="1"/>
    <col min="29" max="29" width="0" hidden="1" customWidth="1"/>
    <col min="31" max="41" width="0" hidden="1" customWidth="1"/>
    <col min="53" max="53" width="73.71875" customWidth="1"/>
  </cols>
  <sheetData>
    <row r="1" spans="1:60" ht="15.75" customHeight="1" x14ac:dyDescent="0.5">
      <c r="A1" s="315" t="s">
        <v>7</v>
      </c>
      <c r="B1" s="315"/>
      <c r="C1" s="315"/>
      <c r="D1" s="315"/>
      <c r="E1" s="315"/>
      <c r="F1" s="315"/>
      <c r="G1" s="315"/>
      <c r="AG1" t="s">
        <v>100</v>
      </c>
    </row>
    <row r="2" spans="1:60" ht="25" customHeight="1" x14ac:dyDescent="0.4">
      <c r="A2" s="48" t="s">
        <v>8</v>
      </c>
      <c r="B2" s="47" t="s">
        <v>504</v>
      </c>
      <c r="C2" s="316" t="s">
        <v>36</v>
      </c>
      <c r="D2" s="317"/>
      <c r="E2" s="317"/>
      <c r="F2" s="317"/>
      <c r="G2" s="318"/>
      <c r="AG2" t="s">
        <v>101</v>
      </c>
    </row>
    <row r="3" spans="1:60" ht="25" customHeight="1" x14ac:dyDescent="0.4">
      <c r="A3" s="48" t="s">
        <v>9</v>
      </c>
      <c r="B3" s="47" t="s">
        <v>43</v>
      </c>
      <c r="C3" s="316" t="s">
        <v>36</v>
      </c>
      <c r="D3" s="317"/>
      <c r="E3" s="317"/>
      <c r="F3" s="317"/>
      <c r="G3" s="318"/>
      <c r="AC3" s="107" t="s">
        <v>101</v>
      </c>
      <c r="AG3" t="s">
        <v>102</v>
      </c>
    </row>
    <row r="4" spans="1:60" ht="25" customHeight="1" x14ac:dyDescent="0.4">
      <c r="A4" s="108" t="s">
        <v>10</v>
      </c>
      <c r="B4" s="109" t="s">
        <v>43</v>
      </c>
      <c r="C4" s="319" t="s">
        <v>44</v>
      </c>
      <c r="D4" s="320"/>
      <c r="E4" s="320"/>
      <c r="F4" s="320"/>
      <c r="G4" s="321"/>
      <c r="AG4" t="s">
        <v>103</v>
      </c>
    </row>
    <row r="5" spans="1:60" x14ac:dyDescent="0.4">
      <c r="D5" s="10"/>
    </row>
    <row r="6" spans="1:60" ht="36.9" x14ac:dyDescent="0.4">
      <c r="A6" s="111" t="s">
        <v>104</v>
      </c>
      <c r="B6" s="113" t="s">
        <v>105</v>
      </c>
      <c r="C6" s="113" t="s">
        <v>106</v>
      </c>
      <c r="D6" s="112" t="s">
        <v>107</v>
      </c>
      <c r="E6" s="111" t="s">
        <v>108</v>
      </c>
      <c r="F6" s="110" t="s">
        <v>109</v>
      </c>
      <c r="G6" s="111" t="s">
        <v>25</v>
      </c>
      <c r="H6" s="114" t="s">
        <v>26</v>
      </c>
      <c r="I6" s="114" t="s">
        <v>110</v>
      </c>
      <c r="J6" s="114" t="s">
        <v>27</v>
      </c>
      <c r="K6" s="114" t="s">
        <v>111</v>
      </c>
      <c r="L6" s="114" t="s">
        <v>112</v>
      </c>
      <c r="M6" s="114" t="s">
        <v>113</v>
      </c>
      <c r="N6" s="114" t="s">
        <v>114</v>
      </c>
      <c r="O6" s="114" t="s">
        <v>115</v>
      </c>
      <c r="P6" s="114" t="s">
        <v>116</v>
      </c>
      <c r="Q6" s="114" t="s">
        <v>117</v>
      </c>
      <c r="R6" s="114" t="s">
        <v>118</v>
      </c>
      <c r="S6" s="114" t="s">
        <v>119</v>
      </c>
      <c r="T6" s="114" t="s">
        <v>120</v>
      </c>
      <c r="U6" s="114" t="s">
        <v>121</v>
      </c>
      <c r="V6" s="114" t="s">
        <v>122</v>
      </c>
      <c r="W6" s="114" t="s">
        <v>123</v>
      </c>
      <c r="X6" s="114" t="s">
        <v>124</v>
      </c>
      <c r="Y6" s="114" t="s">
        <v>125</v>
      </c>
    </row>
    <row r="7" spans="1:60" hidden="1" x14ac:dyDescent="0.4">
      <c r="A7" s="3"/>
      <c r="B7" s="4"/>
      <c r="C7" s="4"/>
      <c r="D7" s="6"/>
      <c r="E7" s="116"/>
      <c r="F7" s="117"/>
      <c r="G7" s="117"/>
      <c r="H7" s="117"/>
      <c r="I7" s="117"/>
      <c r="J7" s="117"/>
      <c r="K7" s="117"/>
      <c r="L7" s="117"/>
      <c r="M7" s="117"/>
      <c r="N7" s="116"/>
      <c r="O7" s="116"/>
      <c r="P7" s="116"/>
      <c r="Q7" s="116"/>
      <c r="R7" s="117"/>
      <c r="S7" s="117"/>
      <c r="T7" s="117"/>
      <c r="U7" s="117"/>
      <c r="V7" s="117"/>
      <c r="W7" s="117"/>
      <c r="X7" s="117"/>
      <c r="Y7" s="117"/>
    </row>
    <row r="8" spans="1:60" x14ac:dyDescent="0.4">
      <c r="A8" s="123" t="s">
        <v>126</v>
      </c>
      <c r="B8" s="124" t="s">
        <v>53</v>
      </c>
      <c r="C8" s="142" t="s">
        <v>54</v>
      </c>
      <c r="D8" s="125"/>
      <c r="E8" s="126"/>
      <c r="F8" s="127"/>
      <c r="G8" s="127">
        <f>SUM(G9:G13)+G18+G22+G25+G27+G29+G33+G37+G39+G40</f>
        <v>0</v>
      </c>
      <c r="H8" s="127"/>
      <c r="I8" s="127">
        <v>1845.5</v>
      </c>
      <c r="J8" s="127"/>
      <c r="K8" s="127">
        <v>72341.509999999995</v>
      </c>
      <c r="L8" s="127"/>
      <c r="M8" s="127"/>
      <c r="N8" s="126"/>
      <c r="O8" s="126"/>
      <c r="P8" s="126"/>
      <c r="Q8" s="126"/>
      <c r="R8" s="127"/>
      <c r="S8" s="127"/>
      <c r="T8" s="128"/>
      <c r="U8" s="122"/>
      <c r="V8" s="122"/>
      <c r="W8" s="122"/>
      <c r="X8" s="122"/>
      <c r="Y8" s="122"/>
      <c r="AG8" t="s">
        <v>127</v>
      </c>
    </row>
    <row r="9" spans="1:60" x14ac:dyDescent="0.4">
      <c r="A9" s="135">
        <v>2</v>
      </c>
      <c r="B9" s="136" t="s">
        <v>133</v>
      </c>
      <c r="C9" s="143" t="s">
        <v>134</v>
      </c>
      <c r="D9" s="137" t="s">
        <v>128</v>
      </c>
      <c r="E9" s="138">
        <v>1.764</v>
      </c>
      <c r="F9" s="341"/>
      <c r="G9" s="139">
        <f t="shared" ref="G9:G13" si="0">F9*E9</f>
        <v>0</v>
      </c>
      <c r="H9" s="139">
        <v>0</v>
      </c>
      <c r="I9" s="139">
        <v>0</v>
      </c>
      <c r="J9" s="139">
        <v>61.1</v>
      </c>
      <c r="K9" s="139">
        <v>107.7804</v>
      </c>
      <c r="L9" s="139">
        <v>21</v>
      </c>
      <c r="M9" s="139">
        <v>130.41380000000001</v>
      </c>
      <c r="N9" s="138">
        <v>0</v>
      </c>
      <c r="O9" s="138">
        <v>0</v>
      </c>
      <c r="P9" s="138">
        <v>0.22500000000000001</v>
      </c>
      <c r="Q9" s="138">
        <v>0.39690000000000003</v>
      </c>
      <c r="R9" s="139"/>
      <c r="S9" s="139" t="s">
        <v>129</v>
      </c>
      <c r="T9" s="140" t="s">
        <v>129</v>
      </c>
      <c r="U9" s="121">
        <v>0.14199999999999999</v>
      </c>
      <c r="V9" s="121">
        <v>0.25048799999999999</v>
      </c>
      <c r="W9" s="121"/>
      <c r="X9" s="121" t="s">
        <v>130</v>
      </c>
      <c r="Y9" s="121" t="s">
        <v>131</v>
      </c>
      <c r="Z9" s="115"/>
      <c r="AA9" s="115"/>
      <c r="AB9" s="115"/>
      <c r="AC9" s="115"/>
      <c r="AD9" s="115"/>
      <c r="AE9" s="115"/>
      <c r="AF9" s="115"/>
      <c r="AG9" s="115" t="s">
        <v>132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x14ac:dyDescent="0.4">
      <c r="A10" s="135"/>
      <c r="B10" s="136"/>
      <c r="C10" s="327" t="s">
        <v>660</v>
      </c>
      <c r="D10" s="328"/>
      <c r="E10" s="329">
        <v>1.764</v>
      </c>
      <c r="F10" s="139"/>
      <c r="G10" s="139"/>
      <c r="H10" s="139"/>
      <c r="I10" s="139"/>
      <c r="J10" s="139"/>
      <c r="K10" s="139"/>
      <c r="L10" s="139"/>
      <c r="M10" s="139"/>
      <c r="N10" s="138"/>
      <c r="O10" s="138"/>
      <c r="P10" s="138"/>
      <c r="Q10" s="138"/>
      <c r="R10" s="139"/>
      <c r="S10" s="139"/>
      <c r="T10" s="140"/>
      <c r="U10" s="121"/>
      <c r="V10" s="121"/>
      <c r="W10" s="121"/>
      <c r="X10" s="121"/>
      <c r="Y10" s="121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x14ac:dyDescent="0.4">
      <c r="A11" s="135">
        <v>4</v>
      </c>
      <c r="B11" s="136" t="s">
        <v>135</v>
      </c>
      <c r="C11" s="143" t="s">
        <v>136</v>
      </c>
      <c r="D11" s="137" t="s">
        <v>128</v>
      </c>
      <c r="E11" s="138">
        <v>7.63</v>
      </c>
      <c r="F11" s="341"/>
      <c r="G11" s="139">
        <f t="shared" si="0"/>
        <v>0</v>
      </c>
      <c r="H11" s="139">
        <v>0</v>
      </c>
      <c r="I11" s="139">
        <v>0</v>
      </c>
      <c r="J11" s="139">
        <v>122.5</v>
      </c>
      <c r="K11" s="139">
        <v>934.67499999999995</v>
      </c>
      <c r="L11" s="139">
        <v>21</v>
      </c>
      <c r="M11" s="139">
        <v>1130.9628</v>
      </c>
      <c r="N11" s="138">
        <v>0</v>
      </c>
      <c r="O11" s="138">
        <v>0</v>
      </c>
      <c r="P11" s="138">
        <v>0.11</v>
      </c>
      <c r="Q11" s="138">
        <v>0.83930000000000005</v>
      </c>
      <c r="R11" s="139"/>
      <c r="S11" s="139" t="s">
        <v>129</v>
      </c>
      <c r="T11" s="140" t="s">
        <v>129</v>
      </c>
      <c r="U11" s="121">
        <v>0.2</v>
      </c>
      <c r="V11" s="121">
        <v>1.526</v>
      </c>
      <c r="W11" s="121"/>
      <c r="X11" s="121" t="s">
        <v>130</v>
      </c>
      <c r="Y11" s="121" t="s">
        <v>131</v>
      </c>
      <c r="Z11" s="115"/>
      <c r="AA11" s="115"/>
      <c r="AB11" s="115"/>
      <c r="AC11" s="115"/>
      <c r="AD11" s="115"/>
      <c r="AE11" s="115"/>
      <c r="AF11" s="115"/>
      <c r="AG11" s="115" t="s">
        <v>132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x14ac:dyDescent="0.4">
      <c r="A12" s="135"/>
      <c r="B12" s="136"/>
      <c r="C12" s="327" t="s">
        <v>661</v>
      </c>
      <c r="D12" s="328"/>
      <c r="E12" s="329">
        <v>7.63</v>
      </c>
      <c r="F12" s="139"/>
      <c r="G12" s="139"/>
      <c r="H12" s="139"/>
      <c r="I12" s="139"/>
      <c r="J12" s="139"/>
      <c r="K12" s="139"/>
      <c r="L12" s="139"/>
      <c r="M12" s="139"/>
      <c r="N12" s="138"/>
      <c r="O12" s="138"/>
      <c r="P12" s="138"/>
      <c r="Q12" s="138"/>
      <c r="R12" s="139"/>
      <c r="S12" s="139"/>
      <c r="T12" s="140"/>
      <c r="U12" s="121"/>
      <c r="V12" s="121"/>
      <c r="W12" s="121"/>
      <c r="X12" s="121"/>
      <c r="Y12" s="121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x14ac:dyDescent="0.4">
      <c r="A13" s="129">
        <v>6</v>
      </c>
      <c r="B13" s="130" t="s">
        <v>138</v>
      </c>
      <c r="C13" s="144" t="s">
        <v>139</v>
      </c>
      <c r="D13" s="131" t="s">
        <v>140</v>
      </c>
      <c r="E13" s="132">
        <v>18.5032</v>
      </c>
      <c r="F13" s="343"/>
      <c r="G13" s="139">
        <f t="shared" si="0"/>
        <v>0</v>
      </c>
      <c r="H13" s="133">
        <v>0</v>
      </c>
      <c r="I13" s="133">
        <v>0</v>
      </c>
      <c r="J13" s="133">
        <v>1475</v>
      </c>
      <c r="K13" s="133">
        <v>27292.22</v>
      </c>
      <c r="L13" s="133">
        <v>21</v>
      </c>
      <c r="M13" s="133">
        <v>33023.586199999998</v>
      </c>
      <c r="N13" s="132">
        <v>0</v>
      </c>
      <c r="O13" s="132">
        <v>0</v>
      </c>
      <c r="P13" s="132">
        <v>0</v>
      </c>
      <c r="Q13" s="132">
        <v>0</v>
      </c>
      <c r="R13" s="133"/>
      <c r="S13" s="133" t="s">
        <v>129</v>
      </c>
      <c r="T13" s="134" t="s">
        <v>129</v>
      </c>
      <c r="U13" s="121">
        <v>3.5329999999999999</v>
      </c>
      <c r="V13" s="121">
        <v>65.371805600000002</v>
      </c>
      <c r="W13" s="121"/>
      <c r="X13" s="121" t="s">
        <v>130</v>
      </c>
      <c r="Y13" s="121" t="s">
        <v>131</v>
      </c>
      <c r="Z13" s="115"/>
      <c r="AA13" s="115"/>
      <c r="AB13" s="115"/>
      <c r="AC13" s="115"/>
      <c r="AD13" s="115"/>
      <c r="AE13" s="115"/>
      <c r="AF13" s="115"/>
      <c r="AG13" s="115" t="s">
        <v>132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4">
      <c r="A14" s="118"/>
      <c r="B14" s="119"/>
      <c r="C14" s="331" t="s">
        <v>141</v>
      </c>
      <c r="D14" s="331"/>
      <c r="E14" s="331"/>
      <c r="F14" s="331"/>
      <c r="G14" s="331"/>
      <c r="H14" s="121"/>
      <c r="I14" s="121"/>
      <c r="J14" s="121"/>
      <c r="K14" s="121"/>
      <c r="L14" s="121"/>
      <c r="M14" s="121"/>
      <c r="N14" s="120"/>
      <c r="O14" s="120"/>
      <c r="P14" s="120"/>
      <c r="Q14" s="120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  <c r="AD14" s="115"/>
      <c r="AE14" s="115"/>
      <c r="AF14" s="115"/>
      <c r="AG14" s="115" t="s">
        <v>142</v>
      </c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outlineLevel="1" x14ac:dyDescent="0.4">
      <c r="A15" s="118"/>
      <c r="B15" s="119"/>
      <c r="C15" s="327" t="s">
        <v>662</v>
      </c>
      <c r="D15" s="328"/>
      <c r="E15" s="329">
        <v>26.6</v>
      </c>
      <c r="F15" s="332"/>
      <c r="G15" s="263"/>
      <c r="H15" s="121"/>
      <c r="I15" s="121"/>
      <c r="J15" s="121"/>
      <c r="K15" s="121"/>
      <c r="L15" s="121"/>
      <c r="M15" s="121"/>
      <c r="N15" s="120"/>
      <c r="O15" s="120"/>
      <c r="P15" s="120"/>
      <c r="Q15" s="120"/>
      <c r="R15" s="121"/>
      <c r="S15" s="121"/>
      <c r="T15" s="121"/>
      <c r="U15" s="121"/>
      <c r="V15" s="121"/>
      <c r="W15" s="121"/>
      <c r="X15" s="121"/>
      <c r="Y15" s="121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 x14ac:dyDescent="0.4">
      <c r="A16" s="118"/>
      <c r="B16" s="119"/>
      <c r="C16" s="327" t="s">
        <v>663</v>
      </c>
      <c r="D16" s="328"/>
      <c r="E16" s="329"/>
      <c r="F16" s="332"/>
      <c r="G16" s="263"/>
      <c r="H16" s="121"/>
      <c r="I16" s="121"/>
      <c r="J16" s="121"/>
      <c r="K16" s="121"/>
      <c r="L16" s="121"/>
      <c r="M16" s="121"/>
      <c r="N16" s="120"/>
      <c r="O16" s="120"/>
      <c r="P16" s="120"/>
      <c r="Q16" s="120"/>
      <c r="R16" s="121"/>
      <c r="S16" s="121"/>
      <c r="T16" s="121"/>
      <c r="U16" s="121"/>
      <c r="V16" s="121"/>
      <c r="W16" s="121"/>
      <c r="X16" s="121"/>
      <c r="Y16" s="121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outlineLevel="1" x14ac:dyDescent="0.4">
      <c r="A17" s="118"/>
      <c r="B17" s="119"/>
      <c r="C17" s="327" t="s">
        <v>664</v>
      </c>
      <c r="D17" s="328"/>
      <c r="E17" s="329">
        <v>-8.0968</v>
      </c>
      <c r="F17" s="332"/>
      <c r="G17" s="263"/>
      <c r="H17" s="121"/>
      <c r="I17" s="121"/>
      <c r="J17" s="121"/>
      <c r="K17" s="121"/>
      <c r="L17" s="121"/>
      <c r="M17" s="121"/>
      <c r="N17" s="120"/>
      <c r="O17" s="120"/>
      <c r="P17" s="120"/>
      <c r="Q17" s="120"/>
      <c r="R17" s="121"/>
      <c r="S17" s="121"/>
      <c r="T17" s="121"/>
      <c r="U17" s="121"/>
      <c r="V17" s="121"/>
      <c r="W17" s="121"/>
      <c r="X17" s="121"/>
      <c r="Y17" s="121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x14ac:dyDescent="0.4">
      <c r="A18" s="129">
        <v>7</v>
      </c>
      <c r="B18" s="130" t="s">
        <v>143</v>
      </c>
      <c r="C18" s="144" t="s">
        <v>144</v>
      </c>
      <c r="D18" s="131" t="s">
        <v>140</v>
      </c>
      <c r="E18" s="132">
        <v>2.2103999999999999</v>
      </c>
      <c r="F18" s="343"/>
      <c r="G18" s="139">
        <f>F18*E18</f>
        <v>0</v>
      </c>
      <c r="H18" s="133">
        <v>0</v>
      </c>
      <c r="I18" s="133">
        <v>0</v>
      </c>
      <c r="J18" s="133">
        <v>53</v>
      </c>
      <c r="K18" s="133">
        <v>117.15119999999999</v>
      </c>
      <c r="L18" s="133">
        <v>21</v>
      </c>
      <c r="M18" s="133">
        <v>141.75149999999999</v>
      </c>
      <c r="N18" s="132">
        <v>0</v>
      </c>
      <c r="O18" s="132">
        <v>0</v>
      </c>
      <c r="P18" s="132">
        <v>0</v>
      </c>
      <c r="Q18" s="132">
        <v>0</v>
      </c>
      <c r="R18" s="133"/>
      <c r="S18" s="133" t="s">
        <v>129</v>
      </c>
      <c r="T18" s="134" t="s">
        <v>129</v>
      </c>
      <c r="U18" s="121">
        <v>7.3999999999999996E-2</v>
      </c>
      <c r="V18" s="121">
        <v>0.16356959999999998</v>
      </c>
      <c r="W18" s="121"/>
      <c r="X18" s="121" t="s">
        <v>130</v>
      </c>
      <c r="Y18" s="121" t="s">
        <v>131</v>
      </c>
      <c r="Z18" s="115"/>
      <c r="AA18" s="115"/>
      <c r="AB18" s="115"/>
      <c r="AC18" s="115"/>
      <c r="AD18" s="115"/>
      <c r="AE18" s="115"/>
      <c r="AF18" s="115"/>
      <c r="AG18" s="115" t="s">
        <v>145</v>
      </c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outlineLevel="1" x14ac:dyDescent="0.4">
      <c r="A19" s="118"/>
      <c r="B19" s="119"/>
      <c r="C19" s="331" t="s">
        <v>146</v>
      </c>
      <c r="D19" s="331"/>
      <c r="E19" s="331"/>
      <c r="F19" s="331"/>
      <c r="G19" s="331"/>
      <c r="H19" s="121"/>
      <c r="I19" s="121"/>
      <c r="J19" s="121"/>
      <c r="K19" s="121"/>
      <c r="L19" s="121"/>
      <c r="M19" s="121"/>
      <c r="N19" s="120"/>
      <c r="O19" s="120"/>
      <c r="P19" s="120"/>
      <c r="Q19" s="120"/>
      <c r="R19" s="121"/>
      <c r="S19" s="121"/>
      <c r="T19" s="121"/>
      <c r="U19" s="121"/>
      <c r="V19" s="121"/>
      <c r="W19" s="121"/>
      <c r="X19" s="121"/>
      <c r="Y19" s="121"/>
      <c r="Z19" s="115"/>
      <c r="AA19" s="115"/>
      <c r="AB19" s="115"/>
      <c r="AC19" s="115"/>
      <c r="AD19" s="115"/>
      <c r="AE19" s="115"/>
      <c r="AF19" s="115"/>
      <c r="AG19" s="115" t="s">
        <v>142</v>
      </c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outlineLevel="1" x14ac:dyDescent="0.4">
      <c r="A20" s="118"/>
      <c r="B20" s="119"/>
      <c r="C20" s="327" t="s">
        <v>665</v>
      </c>
      <c r="D20" s="328"/>
      <c r="E20" s="329">
        <v>18.5032</v>
      </c>
      <c r="F20" s="332"/>
      <c r="G20" s="263"/>
      <c r="H20" s="121"/>
      <c r="I20" s="121"/>
      <c r="J20" s="121"/>
      <c r="K20" s="121"/>
      <c r="L20" s="121"/>
      <c r="M20" s="121"/>
      <c r="N20" s="120"/>
      <c r="O20" s="120"/>
      <c r="P20" s="120"/>
      <c r="Q20" s="120"/>
      <c r="R20" s="121"/>
      <c r="S20" s="121"/>
      <c r="T20" s="121"/>
      <c r="U20" s="121"/>
      <c r="V20" s="121"/>
      <c r="W20" s="121"/>
      <c r="X20" s="121"/>
      <c r="Y20" s="121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outlineLevel="1" x14ac:dyDescent="0.4">
      <c r="A21" s="118"/>
      <c r="B21" s="119"/>
      <c r="C21" s="327" t="s">
        <v>666</v>
      </c>
      <c r="D21" s="328"/>
      <c r="E21" s="329">
        <v>-16.2928</v>
      </c>
      <c r="F21" s="332"/>
      <c r="G21" s="263"/>
      <c r="H21" s="121"/>
      <c r="I21" s="121"/>
      <c r="J21" s="121"/>
      <c r="K21" s="121"/>
      <c r="L21" s="121"/>
      <c r="M21" s="121"/>
      <c r="N21" s="120"/>
      <c r="O21" s="120"/>
      <c r="P21" s="120"/>
      <c r="Q21" s="120"/>
      <c r="R21" s="121"/>
      <c r="S21" s="121"/>
      <c r="T21" s="121"/>
      <c r="U21" s="121"/>
      <c r="V21" s="121"/>
      <c r="W21" s="121"/>
      <c r="X21" s="121"/>
      <c r="Y21" s="121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x14ac:dyDescent="0.4">
      <c r="A22" s="129">
        <v>8</v>
      </c>
      <c r="B22" s="130" t="s">
        <v>147</v>
      </c>
      <c r="C22" s="144" t="s">
        <v>148</v>
      </c>
      <c r="D22" s="131" t="s">
        <v>140</v>
      </c>
      <c r="E22" s="132">
        <v>2.2103999999999999</v>
      </c>
      <c r="F22" s="343"/>
      <c r="G22" s="139">
        <f>F22*E22</f>
        <v>0</v>
      </c>
      <c r="H22" s="133">
        <v>0</v>
      </c>
      <c r="I22" s="133">
        <v>0</v>
      </c>
      <c r="J22" s="133">
        <v>296.5</v>
      </c>
      <c r="K22" s="133">
        <v>655.3836</v>
      </c>
      <c r="L22" s="133">
        <v>21</v>
      </c>
      <c r="M22" s="133">
        <v>793.00979999999993</v>
      </c>
      <c r="N22" s="132">
        <v>0</v>
      </c>
      <c r="O22" s="132">
        <v>0</v>
      </c>
      <c r="P22" s="132">
        <v>0</v>
      </c>
      <c r="Q22" s="132">
        <v>0</v>
      </c>
      <c r="R22" s="133"/>
      <c r="S22" s="133" t="s">
        <v>129</v>
      </c>
      <c r="T22" s="134" t="s">
        <v>129</v>
      </c>
      <c r="U22" s="121">
        <v>1.0999999999999999E-2</v>
      </c>
      <c r="V22" s="121">
        <v>2.4314399999999996E-2</v>
      </c>
      <c r="W22" s="121"/>
      <c r="X22" s="121" t="s">
        <v>130</v>
      </c>
      <c r="Y22" s="121" t="s">
        <v>131</v>
      </c>
      <c r="Z22" s="115"/>
      <c r="AA22" s="115"/>
      <c r="AB22" s="115"/>
      <c r="AC22" s="115"/>
      <c r="AD22" s="115"/>
      <c r="AE22" s="115"/>
      <c r="AF22" s="115"/>
      <c r="AG22" s="115" t="s">
        <v>145</v>
      </c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outlineLevel="1" x14ac:dyDescent="0.4">
      <c r="A23" s="118"/>
      <c r="B23" s="119"/>
      <c r="C23" s="331" t="s">
        <v>149</v>
      </c>
      <c r="D23" s="331"/>
      <c r="E23" s="331"/>
      <c r="F23" s="331"/>
      <c r="G23" s="331"/>
      <c r="H23" s="121"/>
      <c r="I23" s="121"/>
      <c r="J23" s="121"/>
      <c r="K23" s="121"/>
      <c r="L23" s="121"/>
      <c r="M23" s="121"/>
      <c r="N23" s="120"/>
      <c r="O23" s="120"/>
      <c r="P23" s="120"/>
      <c r="Q23" s="120"/>
      <c r="R23" s="121"/>
      <c r="S23" s="121"/>
      <c r="T23" s="121"/>
      <c r="U23" s="121"/>
      <c r="V23" s="121"/>
      <c r="W23" s="121"/>
      <c r="X23" s="121"/>
      <c r="Y23" s="121"/>
      <c r="Z23" s="115"/>
      <c r="AA23" s="115"/>
      <c r="AB23" s="115"/>
      <c r="AC23" s="115"/>
      <c r="AD23" s="115"/>
      <c r="AE23" s="115"/>
      <c r="AF23" s="115"/>
      <c r="AG23" s="115" t="s">
        <v>142</v>
      </c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</row>
    <row r="24" spans="1:60" outlineLevel="1" x14ac:dyDescent="0.4">
      <c r="A24" s="118"/>
      <c r="B24" s="119"/>
      <c r="C24" s="327" t="s">
        <v>667</v>
      </c>
      <c r="D24" s="328"/>
      <c r="E24" s="329">
        <v>2.2103999999999999</v>
      </c>
      <c r="F24" s="263"/>
      <c r="G24" s="263"/>
      <c r="H24" s="121"/>
      <c r="I24" s="121"/>
      <c r="J24" s="121"/>
      <c r="K24" s="121"/>
      <c r="L24" s="121"/>
      <c r="M24" s="121"/>
      <c r="N24" s="120"/>
      <c r="O24" s="120"/>
      <c r="P24" s="120"/>
      <c r="Q24" s="120"/>
      <c r="R24" s="121"/>
      <c r="S24" s="121"/>
      <c r="T24" s="121"/>
      <c r="U24" s="121"/>
      <c r="V24" s="121"/>
      <c r="W24" s="121"/>
      <c r="X24" s="121"/>
      <c r="Y24" s="121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x14ac:dyDescent="0.4">
      <c r="A25" s="135">
        <v>9</v>
      </c>
      <c r="B25" s="136" t="s">
        <v>150</v>
      </c>
      <c r="C25" s="143" t="s">
        <v>151</v>
      </c>
      <c r="D25" s="137" t="s">
        <v>140</v>
      </c>
      <c r="E25" s="138">
        <v>22.103999999999999</v>
      </c>
      <c r="F25" s="341"/>
      <c r="G25" s="139">
        <f>F25*E25</f>
        <v>0</v>
      </c>
      <c r="H25" s="139">
        <v>0</v>
      </c>
      <c r="I25" s="139">
        <v>0</v>
      </c>
      <c r="J25" s="139">
        <v>23.9</v>
      </c>
      <c r="K25" s="139">
        <v>528.28559999999993</v>
      </c>
      <c r="L25" s="139">
        <v>21</v>
      </c>
      <c r="M25" s="139">
        <v>639.23089999999991</v>
      </c>
      <c r="N25" s="138">
        <v>0</v>
      </c>
      <c r="O25" s="138">
        <v>0</v>
      </c>
      <c r="P25" s="138">
        <v>0</v>
      </c>
      <c r="Q25" s="138">
        <v>0</v>
      </c>
      <c r="R25" s="139"/>
      <c r="S25" s="139" t="s">
        <v>129</v>
      </c>
      <c r="T25" s="140" t="s">
        <v>129</v>
      </c>
      <c r="U25" s="121">
        <v>0</v>
      </c>
      <c r="V25" s="121">
        <v>0</v>
      </c>
      <c r="W25" s="121"/>
      <c r="X25" s="121" t="s">
        <v>130</v>
      </c>
      <c r="Y25" s="121" t="s">
        <v>131</v>
      </c>
      <c r="Z25" s="115"/>
      <c r="AA25" s="115"/>
      <c r="AB25" s="115"/>
      <c r="AC25" s="115"/>
      <c r="AD25" s="115"/>
      <c r="AE25" s="115"/>
      <c r="AF25" s="115"/>
      <c r="AG25" s="115" t="s">
        <v>132</v>
      </c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x14ac:dyDescent="0.4">
      <c r="A26" s="135"/>
      <c r="B26" s="136"/>
      <c r="C26" s="327" t="s">
        <v>668</v>
      </c>
      <c r="D26" s="328"/>
      <c r="E26" s="329">
        <v>22.103999999999999</v>
      </c>
      <c r="F26" s="139"/>
      <c r="G26" s="139"/>
      <c r="H26" s="139"/>
      <c r="I26" s="139"/>
      <c r="J26" s="139"/>
      <c r="K26" s="139"/>
      <c r="L26" s="139"/>
      <c r="M26" s="139"/>
      <c r="N26" s="138"/>
      <c r="O26" s="138"/>
      <c r="P26" s="138"/>
      <c r="Q26" s="138"/>
      <c r="R26" s="139"/>
      <c r="S26" s="139"/>
      <c r="T26" s="140"/>
      <c r="U26" s="121"/>
      <c r="V26" s="121"/>
      <c r="W26" s="121"/>
      <c r="X26" s="121"/>
      <c r="Y26" s="121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x14ac:dyDescent="0.4">
      <c r="A27" s="135">
        <v>10</v>
      </c>
      <c r="B27" s="136" t="s">
        <v>152</v>
      </c>
      <c r="C27" s="143" t="s">
        <v>153</v>
      </c>
      <c r="D27" s="137" t="s">
        <v>140</v>
      </c>
      <c r="E27" s="138">
        <v>2.2103999999999999</v>
      </c>
      <c r="F27" s="341"/>
      <c r="G27" s="139">
        <f>F27*E27</f>
        <v>0</v>
      </c>
      <c r="H27" s="139">
        <v>0</v>
      </c>
      <c r="I27" s="139">
        <v>0</v>
      </c>
      <c r="J27" s="139">
        <v>308</v>
      </c>
      <c r="K27" s="139">
        <v>680.80319999999995</v>
      </c>
      <c r="L27" s="139">
        <v>21</v>
      </c>
      <c r="M27" s="139">
        <v>823.76799999999992</v>
      </c>
      <c r="N27" s="138">
        <v>0</v>
      </c>
      <c r="O27" s="138">
        <v>0</v>
      </c>
      <c r="P27" s="138">
        <v>0</v>
      </c>
      <c r="Q27" s="138">
        <v>0</v>
      </c>
      <c r="R27" s="139"/>
      <c r="S27" s="139" t="s">
        <v>129</v>
      </c>
      <c r="T27" s="140" t="s">
        <v>129</v>
      </c>
      <c r="U27" s="121">
        <v>0.65200000000000002</v>
      </c>
      <c r="V27" s="121">
        <v>1.4411807999999999</v>
      </c>
      <c r="W27" s="121"/>
      <c r="X27" s="121" t="s">
        <v>130</v>
      </c>
      <c r="Y27" s="121" t="s">
        <v>131</v>
      </c>
      <c r="Z27" s="115"/>
      <c r="AA27" s="115"/>
      <c r="AB27" s="115"/>
      <c r="AC27" s="115"/>
      <c r="AD27" s="115"/>
      <c r="AE27" s="115"/>
      <c r="AF27" s="115"/>
      <c r="AG27" s="115" t="s">
        <v>145</v>
      </c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x14ac:dyDescent="0.4">
      <c r="A28" s="135"/>
      <c r="B28" s="136"/>
      <c r="C28" s="327" t="s">
        <v>669</v>
      </c>
      <c r="D28" s="328"/>
      <c r="E28" s="329">
        <v>2.2103999999999999</v>
      </c>
      <c r="F28" s="139"/>
      <c r="G28" s="139"/>
      <c r="H28" s="139"/>
      <c r="I28" s="139"/>
      <c r="J28" s="139"/>
      <c r="K28" s="139"/>
      <c r="L28" s="139"/>
      <c r="M28" s="139"/>
      <c r="N28" s="138"/>
      <c r="O28" s="138"/>
      <c r="P28" s="138"/>
      <c r="Q28" s="138"/>
      <c r="R28" s="139"/>
      <c r="S28" s="139"/>
      <c r="T28" s="140"/>
      <c r="U28" s="121"/>
      <c r="V28" s="121"/>
      <c r="W28" s="121"/>
      <c r="X28" s="121"/>
      <c r="Y28" s="121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x14ac:dyDescent="0.4">
      <c r="A29" s="135">
        <v>11</v>
      </c>
      <c r="B29" s="136" t="s">
        <v>154</v>
      </c>
      <c r="C29" s="143" t="s">
        <v>155</v>
      </c>
      <c r="D29" s="137" t="s">
        <v>140</v>
      </c>
      <c r="E29" s="138">
        <v>16.2928</v>
      </c>
      <c r="F29" s="341"/>
      <c r="G29" s="139">
        <f>F29*E29</f>
        <v>0</v>
      </c>
      <c r="H29" s="139">
        <v>0</v>
      </c>
      <c r="I29" s="139">
        <v>0</v>
      </c>
      <c r="J29" s="139">
        <v>563</v>
      </c>
      <c r="K29" s="139">
        <v>9172.8464000000004</v>
      </c>
      <c r="L29" s="139">
        <v>21</v>
      </c>
      <c r="M29" s="139">
        <v>11099.148499999999</v>
      </c>
      <c r="N29" s="138">
        <v>0</v>
      </c>
      <c r="O29" s="138">
        <v>0</v>
      </c>
      <c r="P29" s="138">
        <v>0</v>
      </c>
      <c r="Q29" s="138">
        <v>0</v>
      </c>
      <c r="R29" s="139"/>
      <c r="S29" s="139" t="s">
        <v>129</v>
      </c>
      <c r="T29" s="140" t="s">
        <v>129</v>
      </c>
      <c r="U29" s="121">
        <v>1.1499999999999999</v>
      </c>
      <c r="V29" s="121">
        <v>18.736719999999998</v>
      </c>
      <c r="W29" s="121"/>
      <c r="X29" s="121" t="s">
        <v>130</v>
      </c>
      <c r="Y29" s="121" t="s">
        <v>131</v>
      </c>
      <c r="Z29" s="115"/>
      <c r="AA29" s="115"/>
      <c r="AB29" s="115"/>
      <c r="AC29" s="115"/>
      <c r="AD29" s="115"/>
      <c r="AE29" s="115"/>
      <c r="AF29" s="115"/>
      <c r="AG29" s="115" t="s">
        <v>132</v>
      </c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x14ac:dyDescent="0.4">
      <c r="A30" s="135"/>
      <c r="B30" s="136"/>
      <c r="C30" s="327" t="s">
        <v>665</v>
      </c>
      <c r="D30" s="328"/>
      <c r="E30" s="329">
        <v>18.5032</v>
      </c>
      <c r="F30" s="139"/>
      <c r="G30" s="139"/>
      <c r="H30" s="139"/>
      <c r="I30" s="139"/>
      <c r="J30" s="139"/>
      <c r="K30" s="139"/>
      <c r="L30" s="139"/>
      <c r="M30" s="139"/>
      <c r="N30" s="138"/>
      <c r="O30" s="138"/>
      <c r="P30" s="138"/>
      <c r="Q30" s="138"/>
      <c r="R30" s="139"/>
      <c r="S30" s="139"/>
      <c r="T30" s="140"/>
      <c r="U30" s="121"/>
      <c r="V30" s="121"/>
      <c r="W30" s="121"/>
      <c r="X30" s="121"/>
      <c r="Y30" s="121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x14ac:dyDescent="0.4">
      <c r="A31" s="135"/>
      <c r="B31" s="136"/>
      <c r="C31" s="327" t="s">
        <v>670</v>
      </c>
      <c r="D31" s="328"/>
      <c r="E31" s="329"/>
      <c r="F31" s="139"/>
      <c r="G31" s="139"/>
      <c r="H31" s="139"/>
      <c r="I31" s="139"/>
      <c r="J31" s="139"/>
      <c r="K31" s="139"/>
      <c r="L31" s="139"/>
      <c r="M31" s="139"/>
      <c r="N31" s="138"/>
      <c r="O31" s="138"/>
      <c r="P31" s="138"/>
      <c r="Q31" s="138"/>
      <c r="R31" s="139"/>
      <c r="S31" s="139"/>
      <c r="T31" s="140"/>
      <c r="U31" s="121"/>
      <c r="V31" s="121"/>
      <c r="W31" s="121"/>
      <c r="X31" s="121"/>
      <c r="Y31" s="121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x14ac:dyDescent="0.4">
      <c r="A32" s="135"/>
      <c r="B32" s="136"/>
      <c r="C32" s="327" t="s">
        <v>671</v>
      </c>
      <c r="D32" s="328"/>
      <c r="E32" s="329">
        <v>-2.2103999999999999</v>
      </c>
      <c r="F32" s="139"/>
      <c r="G32" s="139"/>
      <c r="H32" s="139"/>
      <c r="I32" s="139"/>
      <c r="J32" s="139"/>
      <c r="K32" s="139"/>
      <c r="L32" s="139"/>
      <c r="M32" s="139"/>
      <c r="N32" s="138"/>
      <c r="O32" s="138"/>
      <c r="P32" s="138"/>
      <c r="Q32" s="138"/>
      <c r="R32" s="139"/>
      <c r="S32" s="139"/>
      <c r="T32" s="140"/>
      <c r="U32" s="121"/>
      <c r="V32" s="121"/>
      <c r="W32" s="121"/>
      <c r="X32" s="121"/>
      <c r="Y32" s="121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x14ac:dyDescent="0.4">
      <c r="A33" s="129">
        <v>12</v>
      </c>
      <c r="B33" s="130" t="s">
        <v>156</v>
      </c>
      <c r="C33" s="144" t="s">
        <v>157</v>
      </c>
      <c r="D33" s="131" t="s">
        <v>128</v>
      </c>
      <c r="E33" s="132">
        <v>50</v>
      </c>
      <c r="F33" s="343"/>
      <c r="G33" s="139">
        <f>F33*E33</f>
        <v>0</v>
      </c>
      <c r="H33" s="133">
        <v>0</v>
      </c>
      <c r="I33" s="133">
        <v>0</v>
      </c>
      <c r="J33" s="133">
        <v>55.9</v>
      </c>
      <c r="K33" s="133">
        <v>2795</v>
      </c>
      <c r="L33" s="133">
        <v>21</v>
      </c>
      <c r="M33" s="133">
        <v>3381.95</v>
      </c>
      <c r="N33" s="132">
        <v>0</v>
      </c>
      <c r="O33" s="132">
        <v>0</v>
      </c>
      <c r="P33" s="132">
        <v>0</v>
      </c>
      <c r="Q33" s="132">
        <v>0</v>
      </c>
      <c r="R33" s="133"/>
      <c r="S33" s="133" t="s">
        <v>129</v>
      </c>
      <c r="T33" s="134" t="s">
        <v>129</v>
      </c>
      <c r="U33" s="121">
        <v>0.13</v>
      </c>
      <c r="V33" s="121">
        <v>6.5</v>
      </c>
      <c r="W33" s="121"/>
      <c r="X33" s="121" t="s">
        <v>130</v>
      </c>
      <c r="Y33" s="121" t="s">
        <v>131</v>
      </c>
      <c r="Z33" s="115"/>
      <c r="AA33" s="115"/>
      <c r="AB33" s="115"/>
      <c r="AC33" s="115"/>
      <c r="AD33" s="115"/>
      <c r="AE33" s="115"/>
      <c r="AF33" s="115"/>
      <c r="AG33" s="115" t="s">
        <v>145</v>
      </c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outlineLevel="1" x14ac:dyDescent="0.4">
      <c r="A34" s="118"/>
      <c r="B34" s="119"/>
      <c r="C34" s="331" t="s">
        <v>158</v>
      </c>
      <c r="D34" s="331"/>
      <c r="E34" s="331"/>
      <c r="F34" s="331"/>
      <c r="G34" s="331"/>
      <c r="H34" s="121"/>
      <c r="I34" s="121"/>
      <c r="J34" s="121"/>
      <c r="K34" s="121"/>
      <c r="L34" s="121"/>
      <c r="M34" s="121"/>
      <c r="N34" s="120"/>
      <c r="O34" s="120"/>
      <c r="P34" s="120"/>
      <c r="Q34" s="120"/>
      <c r="R34" s="121"/>
      <c r="S34" s="121"/>
      <c r="T34" s="121"/>
      <c r="U34" s="121"/>
      <c r="V34" s="121"/>
      <c r="W34" s="121"/>
      <c r="X34" s="121"/>
      <c r="Y34" s="121"/>
      <c r="Z34" s="115"/>
      <c r="AA34" s="115"/>
      <c r="AB34" s="115"/>
      <c r="AC34" s="115"/>
      <c r="AD34" s="115"/>
      <c r="AE34" s="115"/>
      <c r="AF34" s="115"/>
      <c r="AG34" s="115" t="s">
        <v>142</v>
      </c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</row>
    <row r="35" spans="1:60" outlineLevel="1" x14ac:dyDescent="0.4">
      <c r="A35" s="118"/>
      <c r="B35" s="119"/>
      <c r="C35" s="327" t="s">
        <v>672</v>
      </c>
      <c r="D35" s="328"/>
      <c r="E35" s="329"/>
      <c r="F35" s="263"/>
      <c r="G35" s="263"/>
      <c r="H35" s="121"/>
      <c r="I35" s="121"/>
      <c r="J35" s="121"/>
      <c r="K35" s="121"/>
      <c r="L35" s="121"/>
      <c r="M35" s="121"/>
      <c r="N35" s="120"/>
      <c r="O35" s="120"/>
      <c r="P35" s="120"/>
      <c r="Q35" s="120"/>
      <c r="R35" s="121"/>
      <c r="S35" s="121"/>
      <c r="T35" s="121"/>
      <c r="U35" s="121"/>
      <c r="V35" s="121"/>
      <c r="W35" s="121"/>
      <c r="X35" s="121"/>
      <c r="Y35" s="121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outlineLevel="1" x14ac:dyDescent="0.4">
      <c r="A36" s="118"/>
      <c r="B36" s="119"/>
      <c r="C36" s="327" t="s">
        <v>673</v>
      </c>
      <c r="D36" s="328"/>
      <c r="E36" s="329">
        <v>50</v>
      </c>
      <c r="F36" s="263"/>
      <c r="G36" s="263"/>
      <c r="H36" s="121"/>
      <c r="I36" s="121"/>
      <c r="J36" s="121"/>
      <c r="K36" s="121"/>
      <c r="L36" s="121"/>
      <c r="M36" s="121"/>
      <c r="N36" s="120"/>
      <c r="O36" s="120"/>
      <c r="P36" s="120"/>
      <c r="Q36" s="120"/>
      <c r="R36" s="121"/>
      <c r="S36" s="121"/>
      <c r="T36" s="121"/>
      <c r="U36" s="121"/>
      <c r="V36" s="121"/>
      <c r="W36" s="121"/>
      <c r="X36" s="121"/>
      <c r="Y36" s="121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x14ac:dyDescent="0.4">
      <c r="A37" s="135">
        <v>13</v>
      </c>
      <c r="B37" s="136" t="s">
        <v>159</v>
      </c>
      <c r="C37" s="143" t="s">
        <v>160</v>
      </c>
      <c r="D37" s="137" t="s">
        <v>140</v>
      </c>
      <c r="E37" s="138">
        <v>2.2103999999999999</v>
      </c>
      <c r="F37" s="341"/>
      <c r="G37" s="139">
        <f>F37*E37</f>
        <v>0</v>
      </c>
      <c r="H37" s="139">
        <v>0</v>
      </c>
      <c r="I37" s="139">
        <v>0</v>
      </c>
      <c r="J37" s="139">
        <v>513</v>
      </c>
      <c r="K37" s="139">
        <v>1133.9351999999999</v>
      </c>
      <c r="L37" s="139">
        <v>21</v>
      </c>
      <c r="M37" s="139">
        <v>1372.0674000000001</v>
      </c>
      <c r="N37" s="138">
        <v>0</v>
      </c>
      <c r="O37" s="138">
        <v>0</v>
      </c>
      <c r="P37" s="138">
        <v>0</v>
      </c>
      <c r="Q37" s="138">
        <v>0</v>
      </c>
      <c r="R37" s="139"/>
      <c r="S37" s="139" t="s">
        <v>129</v>
      </c>
      <c r="T37" s="140" t="s">
        <v>129</v>
      </c>
      <c r="U37" s="121">
        <v>0</v>
      </c>
      <c r="V37" s="121">
        <v>0</v>
      </c>
      <c r="W37" s="121"/>
      <c r="X37" s="121" t="s">
        <v>130</v>
      </c>
      <c r="Y37" s="121" t="s">
        <v>131</v>
      </c>
      <c r="Z37" s="115"/>
      <c r="AA37" s="115"/>
      <c r="AB37" s="115"/>
      <c r="AC37" s="115"/>
      <c r="AD37" s="115"/>
      <c r="AE37" s="115"/>
      <c r="AF37" s="115"/>
      <c r="AG37" s="115" t="s">
        <v>145</v>
      </c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x14ac:dyDescent="0.4">
      <c r="A38" s="135"/>
      <c r="B38" s="136"/>
      <c r="C38" s="327" t="s">
        <v>669</v>
      </c>
      <c r="D38" s="328"/>
      <c r="E38" s="329">
        <v>2.2103999999999999</v>
      </c>
      <c r="F38" s="139"/>
      <c r="G38" s="139"/>
      <c r="H38" s="139"/>
      <c r="I38" s="139"/>
      <c r="J38" s="139"/>
      <c r="K38" s="139"/>
      <c r="L38" s="139"/>
      <c r="M38" s="139"/>
      <c r="N38" s="138"/>
      <c r="O38" s="138"/>
      <c r="P38" s="138"/>
      <c r="Q38" s="138"/>
      <c r="R38" s="139"/>
      <c r="S38" s="139"/>
      <c r="T38" s="140"/>
      <c r="U38" s="121"/>
      <c r="V38" s="121"/>
      <c r="W38" s="121"/>
      <c r="X38" s="121"/>
      <c r="Y38" s="121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x14ac:dyDescent="0.4">
      <c r="A39" s="135">
        <v>14</v>
      </c>
      <c r="B39" s="136" t="s">
        <v>161</v>
      </c>
      <c r="C39" s="143" t="s">
        <v>162</v>
      </c>
      <c r="D39" s="137" t="s">
        <v>128</v>
      </c>
      <c r="E39" s="138">
        <v>100</v>
      </c>
      <c r="F39" s="341"/>
      <c r="G39" s="139">
        <f>F39*E39</f>
        <v>0</v>
      </c>
      <c r="H39" s="139">
        <v>6.83</v>
      </c>
      <c r="I39" s="139">
        <v>683</v>
      </c>
      <c r="J39" s="139">
        <v>26.07</v>
      </c>
      <c r="K39" s="139">
        <v>2607</v>
      </c>
      <c r="L39" s="139">
        <v>21</v>
      </c>
      <c r="M39" s="139">
        <v>3980.9</v>
      </c>
      <c r="N39" s="138">
        <v>3.0000000000000001E-5</v>
      </c>
      <c r="O39" s="138">
        <v>3.0000000000000001E-3</v>
      </c>
      <c r="P39" s="138">
        <v>0</v>
      </c>
      <c r="Q39" s="138">
        <v>0</v>
      </c>
      <c r="R39" s="139"/>
      <c r="S39" s="139" t="s">
        <v>129</v>
      </c>
      <c r="T39" s="140" t="s">
        <v>129</v>
      </c>
      <c r="U39" s="121">
        <v>0.06</v>
      </c>
      <c r="V39" s="121">
        <v>6</v>
      </c>
      <c r="W39" s="121"/>
      <c r="X39" s="121" t="s">
        <v>163</v>
      </c>
      <c r="Y39" s="121" t="s">
        <v>131</v>
      </c>
      <c r="Z39" s="115"/>
      <c r="AA39" s="115"/>
      <c r="AB39" s="115"/>
      <c r="AC39" s="115"/>
      <c r="AD39" s="115"/>
      <c r="AE39" s="115"/>
      <c r="AF39" s="115"/>
      <c r="AG39" s="115" t="s">
        <v>164</v>
      </c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x14ac:dyDescent="0.4">
      <c r="A40" s="135">
        <v>15</v>
      </c>
      <c r="B40" s="136" t="s">
        <v>165</v>
      </c>
      <c r="C40" s="143" t="s">
        <v>166</v>
      </c>
      <c r="D40" s="137" t="s">
        <v>140</v>
      </c>
      <c r="E40" s="138">
        <v>2.5</v>
      </c>
      <c r="F40" s="341"/>
      <c r="G40" s="139">
        <f>F40*E40</f>
        <v>0</v>
      </c>
      <c r="H40" s="139">
        <v>465</v>
      </c>
      <c r="I40" s="139">
        <v>1162.5</v>
      </c>
      <c r="J40" s="139">
        <v>0</v>
      </c>
      <c r="K40" s="139">
        <v>0</v>
      </c>
      <c r="L40" s="139">
        <v>21</v>
      </c>
      <c r="M40" s="139">
        <v>1406.625</v>
      </c>
      <c r="N40" s="138">
        <v>1.67</v>
      </c>
      <c r="O40" s="138">
        <v>4.1749999999999998</v>
      </c>
      <c r="P40" s="138">
        <v>0</v>
      </c>
      <c r="Q40" s="138">
        <v>0</v>
      </c>
      <c r="R40" s="139" t="s">
        <v>167</v>
      </c>
      <c r="S40" s="139" t="s">
        <v>168</v>
      </c>
      <c r="T40" s="140" t="s">
        <v>169</v>
      </c>
      <c r="U40" s="121">
        <v>0</v>
      </c>
      <c r="V40" s="121">
        <v>0</v>
      </c>
      <c r="W40" s="121"/>
      <c r="X40" s="121" t="s">
        <v>170</v>
      </c>
      <c r="Y40" s="121" t="s">
        <v>131</v>
      </c>
      <c r="Z40" s="115"/>
      <c r="AA40" s="115"/>
      <c r="AB40" s="115"/>
      <c r="AC40" s="115"/>
      <c r="AD40" s="115"/>
      <c r="AE40" s="115"/>
      <c r="AF40" s="115"/>
      <c r="AG40" s="115" t="s">
        <v>171</v>
      </c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x14ac:dyDescent="0.4">
      <c r="A41" s="147"/>
      <c r="B41" s="148"/>
      <c r="C41" s="327" t="s">
        <v>674</v>
      </c>
      <c r="D41" s="328"/>
      <c r="E41" s="329">
        <v>2.5</v>
      </c>
      <c r="F41" s="152"/>
      <c r="G41" s="152"/>
      <c r="H41" s="152"/>
      <c r="I41" s="152"/>
      <c r="J41" s="152"/>
      <c r="K41" s="152"/>
      <c r="L41" s="152"/>
      <c r="M41" s="152"/>
      <c r="N41" s="151"/>
      <c r="O41" s="151"/>
      <c r="P41" s="151"/>
      <c r="Q41" s="151"/>
      <c r="R41" s="152"/>
      <c r="S41" s="152"/>
      <c r="T41" s="153"/>
      <c r="U41" s="121"/>
      <c r="V41" s="121"/>
      <c r="W41" s="121"/>
      <c r="X41" s="121"/>
      <c r="Y41" s="121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x14ac:dyDescent="0.4">
      <c r="A42" s="123" t="s">
        <v>126</v>
      </c>
      <c r="B42" s="124" t="s">
        <v>55</v>
      </c>
      <c r="C42" s="142" t="s">
        <v>56</v>
      </c>
      <c r="D42" s="125"/>
      <c r="E42" s="126"/>
      <c r="F42" s="127"/>
      <c r="G42" s="127">
        <f>SUM(G43:G57)</f>
        <v>0</v>
      </c>
      <c r="H42" s="127"/>
      <c r="I42" s="127">
        <v>25757.85</v>
      </c>
      <c r="J42" s="127"/>
      <c r="K42" s="127">
        <v>8323.9</v>
      </c>
      <c r="L42" s="127"/>
      <c r="M42" s="127"/>
      <c r="N42" s="126"/>
      <c r="O42" s="126"/>
      <c r="P42" s="126"/>
      <c r="Q42" s="126"/>
      <c r="R42" s="127"/>
      <c r="S42" s="127"/>
      <c r="T42" s="128"/>
      <c r="U42" s="122"/>
      <c r="V42" s="122"/>
      <c r="W42" s="122"/>
      <c r="X42" s="122"/>
      <c r="Y42" s="122"/>
      <c r="AG42" t="s">
        <v>127</v>
      </c>
    </row>
    <row r="43" spans="1:60" x14ac:dyDescent="0.4">
      <c r="A43" s="135">
        <v>18</v>
      </c>
      <c r="B43" s="136" t="s">
        <v>172</v>
      </c>
      <c r="C43" s="144" t="s">
        <v>675</v>
      </c>
      <c r="D43" s="131" t="s">
        <v>128</v>
      </c>
      <c r="E43" s="132">
        <v>33.359000000000002</v>
      </c>
      <c r="F43" s="341"/>
      <c r="G43" s="139">
        <f>F43*E43</f>
        <v>0</v>
      </c>
      <c r="H43" s="139">
        <v>185.99</v>
      </c>
      <c r="I43" s="139">
        <v>6204.4404100000011</v>
      </c>
      <c r="J43" s="139">
        <v>31.51</v>
      </c>
      <c r="K43" s="139">
        <v>1051.1420900000001</v>
      </c>
      <c r="L43" s="139">
        <v>21</v>
      </c>
      <c r="M43" s="139">
        <v>8779.2518</v>
      </c>
      <c r="N43" s="138">
        <v>0.4284</v>
      </c>
      <c r="O43" s="138">
        <v>14.2909956</v>
      </c>
      <c r="P43" s="138">
        <v>0</v>
      </c>
      <c r="Q43" s="138">
        <v>0</v>
      </c>
      <c r="R43" s="139"/>
      <c r="S43" s="139" t="s">
        <v>129</v>
      </c>
      <c r="T43" s="140" t="s">
        <v>129</v>
      </c>
      <c r="U43" s="121">
        <v>2.5999999999999999E-2</v>
      </c>
      <c r="V43" s="121">
        <v>0.86733400000000005</v>
      </c>
      <c r="W43" s="121"/>
      <c r="X43" s="121" t="s">
        <v>130</v>
      </c>
      <c r="Y43" s="121" t="s">
        <v>131</v>
      </c>
      <c r="Z43" s="115"/>
      <c r="AA43" s="115"/>
      <c r="AB43" s="115"/>
      <c r="AC43" s="115"/>
      <c r="AD43" s="115"/>
      <c r="AE43" s="115"/>
      <c r="AF43" s="115"/>
      <c r="AG43" s="115" t="s">
        <v>132</v>
      </c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x14ac:dyDescent="0.4">
      <c r="A44" s="135"/>
      <c r="B44" s="136"/>
      <c r="C44" s="327" t="s">
        <v>676</v>
      </c>
      <c r="D44" s="328"/>
      <c r="E44" s="329">
        <v>1.764</v>
      </c>
      <c r="F44" s="139"/>
      <c r="G44" s="139"/>
      <c r="H44" s="139"/>
      <c r="I44" s="139"/>
      <c r="J44" s="139"/>
      <c r="K44" s="139"/>
      <c r="L44" s="139"/>
      <c r="M44" s="139"/>
      <c r="N44" s="138"/>
      <c r="O44" s="138"/>
      <c r="P44" s="138"/>
      <c r="Q44" s="138"/>
      <c r="R44" s="139"/>
      <c r="S44" s="139"/>
      <c r="T44" s="140"/>
      <c r="U44" s="121"/>
      <c r="V44" s="121"/>
      <c r="W44" s="121"/>
      <c r="X44" s="121"/>
      <c r="Y44" s="121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</row>
    <row r="45" spans="1:60" x14ac:dyDescent="0.4">
      <c r="A45" s="135"/>
      <c r="B45" s="136"/>
      <c r="C45" s="327" t="s">
        <v>677</v>
      </c>
      <c r="D45" s="328"/>
      <c r="E45" s="329">
        <v>31.594999999999999</v>
      </c>
      <c r="F45" s="139"/>
      <c r="G45" s="139"/>
      <c r="H45" s="139"/>
      <c r="I45" s="139"/>
      <c r="J45" s="139"/>
      <c r="K45" s="139"/>
      <c r="L45" s="139"/>
      <c r="M45" s="139"/>
      <c r="N45" s="138"/>
      <c r="O45" s="138"/>
      <c r="P45" s="138"/>
      <c r="Q45" s="138"/>
      <c r="R45" s="139"/>
      <c r="S45" s="139"/>
      <c r="T45" s="140"/>
      <c r="U45" s="121"/>
      <c r="V45" s="121"/>
      <c r="W45" s="121"/>
      <c r="X45" s="121"/>
      <c r="Y45" s="121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x14ac:dyDescent="0.4">
      <c r="A46" s="135">
        <v>19</v>
      </c>
      <c r="B46" s="136" t="s">
        <v>173</v>
      </c>
      <c r="C46" s="144" t="s">
        <v>174</v>
      </c>
      <c r="D46" s="131" t="s">
        <v>128</v>
      </c>
      <c r="E46" s="132">
        <v>6.3220000000000001</v>
      </c>
      <c r="F46" s="341"/>
      <c r="G46" s="139">
        <f t="shared" ref="G46:G57" si="1">F46*E46</f>
        <v>0</v>
      </c>
      <c r="H46" s="139">
        <v>219.13</v>
      </c>
      <c r="I46" s="139">
        <v>1385.33986</v>
      </c>
      <c r="J46" s="139">
        <v>35.369999999999997</v>
      </c>
      <c r="K46" s="139">
        <v>223.60914</v>
      </c>
      <c r="L46" s="139">
        <v>21</v>
      </c>
      <c r="M46" s="139">
        <v>1946.8295000000001</v>
      </c>
      <c r="N46" s="138">
        <v>0.441</v>
      </c>
      <c r="O46" s="138">
        <v>2.7880020000000001</v>
      </c>
      <c r="P46" s="138">
        <v>0</v>
      </c>
      <c r="Q46" s="138">
        <v>0</v>
      </c>
      <c r="R46" s="139"/>
      <c r="S46" s="139" t="s">
        <v>129</v>
      </c>
      <c r="T46" s="140" t="s">
        <v>129</v>
      </c>
      <c r="U46" s="121">
        <v>2.9000000000000001E-2</v>
      </c>
      <c r="V46" s="121">
        <v>0.183338</v>
      </c>
      <c r="W46" s="121"/>
      <c r="X46" s="121" t="s">
        <v>130</v>
      </c>
      <c r="Y46" s="121" t="s">
        <v>131</v>
      </c>
      <c r="Z46" s="115"/>
      <c r="AA46" s="115"/>
      <c r="AB46" s="115"/>
      <c r="AC46" s="115"/>
      <c r="AD46" s="115"/>
      <c r="AE46" s="115"/>
      <c r="AF46" s="115"/>
      <c r="AG46" s="115" t="s">
        <v>132</v>
      </c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x14ac:dyDescent="0.4">
      <c r="A47" s="135"/>
      <c r="B47" s="136"/>
      <c r="C47" s="327" t="s">
        <v>678</v>
      </c>
      <c r="D47" s="328"/>
      <c r="E47" s="329">
        <v>6.3220000000000001</v>
      </c>
      <c r="F47" s="139"/>
      <c r="G47" s="139"/>
      <c r="H47" s="139"/>
      <c r="I47" s="139"/>
      <c r="J47" s="139"/>
      <c r="K47" s="139"/>
      <c r="L47" s="139"/>
      <c r="M47" s="139"/>
      <c r="N47" s="138"/>
      <c r="O47" s="138"/>
      <c r="P47" s="138"/>
      <c r="Q47" s="138"/>
      <c r="R47" s="139"/>
      <c r="S47" s="139"/>
      <c r="T47" s="140"/>
      <c r="U47" s="121"/>
      <c r="V47" s="121"/>
      <c r="W47" s="121"/>
      <c r="X47" s="121"/>
      <c r="Y47" s="121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x14ac:dyDescent="0.4">
      <c r="A48" s="135">
        <v>20</v>
      </c>
      <c r="B48" s="136" t="s">
        <v>175</v>
      </c>
      <c r="C48" s="144" t="s">
        <v>176</v>
      </c>
      <c r="D48" s="131" t="s">
        <v>128</v>
      </c>
      <c r="E48" s="132">
        <v>6.3220000000000001</v>
      </c>
      <c r="F48" s="341"/>
      <c r="G48" s="139">
        <f t="shared" si="1"/>
        <v>0</v>
      </c>
      <c r="H48" s="139">
        <v>237.22</v>
      </c>
      <c r="I48" s="139">
        <v>1499.7048400000001</v>
      </c>
      <c r="J48" s="139">
        <v>109.28</v>
      </c>
      <c r="K48" s="139">
        <v>690.86815999999999</v>
      </c>
      <c r="L48" s="139">
        <v>21</v>
      </c>
      <c r="M48" s="139">
        <v>2650.5897</v>
      </c>
      <c r="N48" s="138">
        <v>0.10255</v>
      </c>
      <c r="O48" s="138">
        <v>0.64832109999999998</v>
      </c>
      <c r="P48" s="138">
        <v>0</v>
      </c>
      <c r="Q48" s="138">
        <v>0</v>
      </c>
      <c r="R48" s="139"/>
      <c r="S48" s="139" t="s">
        <v>129</v>
      </c>
      <c r="T48" s="140" t="s">
        <v>129</v>
      </c>
      <c r="U48" s="121">
        <v>0.111</v>
      </c>
      <c r="V48" s="121">
        <v>0.70174199999999998</v>
      </c>
      <c r="W48" s="121"/>
      <c r="X48" s="121" t="s">
        <v>130</v>
      </c>
      <c r="Y48" s="121" t="s">
        <v>131</v>
      </c>
      <c r="Z48" s="115"/>
      <c r="AA48" s="115"/>
      <c r="AB48" s="115"/>
      <c r="AC48" s="115"/>
      <c r="AD48" s="115"/>
      <c r="AE48" s="115"/>
      <c r="AF48" s="115"/>
      <c r="AG48" s="115" t="s">
        <v>132</v>
      </c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x14ac:dyDescent="0.4">
      <c r="A49" s="135"/>
      <c r="B49" s="136"/>
      <c r="C49" s="327" t="s">
        <v>679</v>
      </c>
      <c r="D49" s="328"/>
      <c r="E49" s="329">
        <v>6.3220000000000001</v>
      </c>
      <c r="F49" s="139"/>
      <c r="G49" s="139"/>
      <c r="H49" s="139"/>
      <c r="I49" s="139"/>
      <c r="J49" s="139"/>
      <c r="K49" s="139"/>
      <c r="L49" s="139"/>
      <c r="M49" s="139"/>
      <c r="N49" s="138"/>
      <c r="O49" s="138"/>
      <c r="P49" s="138"/>
      <c r="Q49" s="138"/>
      <c r="R49" s="139"/>
      <c r="S49" s="139"/>
      <c r="T49" s="140"/>
      <c r="U49" s="121"/>
      <c r="V49" s="121"/>
      <c r="W49" s="121"/>
      <c r="X49" s="121"/>
      <c r="Y49" s="121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1:60" x14ac:dyDescent="0.4">
      <c r="A50" s="135">
        <v>21</v>
      </c>
      <c r="B50" s="136" t="s">
        <v>177</v>
      </c>
      <c r="C50" s="144" t="s">
        <v>178</v>
      </c>
      <c r="D50" s="131" t="s">
        <v>128</v>
      </c>
      <c r="E50" s="132">
        <v>1.764</v>
      </c>
      <c r="F50" s="341"/>
      <c r="G50" s="139">
        <f t="shared" si="1"/>
        <v>0</v>
      </c>
      <c r="H50" s="139">
        <v>32.75</v>
      </c>
      <c r="I50" s="139">
        <v>57.771000000000001</v>
      </c>
      <c r="J50" s="139">
        <v>242.75</v>
      </c>
      <c r="K50" s="139">
        <v>428.21100000000001</v>
      </c>
      <c r="L50" s="139">
        <v>21</v>
      </c>
      <c r="M50" s="139">
        <v>588.03579999999999</v>
      </c>
      <c r="N50" s="138">
        <v>5.5449999999999999E-2</v>
      </c>
      <c r="O50" s="138">
        <v>9.7813800000000006E-2</v>
      </c>
      <c r="P50" s="138">
        <v>0</v>
      </c>
      <c r="Q50" s="138">
        <v>0</v>
      </c>
      <c r="R50" s="139"/>
      <c r="S50" s="139" t="s">
        <v>129</v>
      </c>
      <c r="T50" s="140" t="s">
        <v>129</v>
      </c>
      <c r="U50" s="121">
        <v>0.442</v>
      </c>
      <c r="V50" s="121">
        <v>0.77968800000000005</v>
      </c>
      <c r="W50" s="121"/>
      <c r="X50" s="121" t="s">
        <v>130</v>
      </c>
      <c r="Y50" s="121" t="s">
        <v>131</v>
      </c>
      <c r="Z50" s="115"/>
      <c r="AA50" s="115"/>
      <c r="AB50" s="115"/>
      <c r="AC50" s="115"/>
      <c r="AD50" s="115"/>
      <c r="AE50" s="115"/>
      <c r="AF50" s="115"/>
      <c r="AG50" s="115" t="s">
        <v>132</v>
      </c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x14ac:dyDescent="0.4">
      <c r="A51" s="135"/>
      <c r="B51" s="136"/>
      <c r="C51" s="327" t="s">
        <v>680</v>
      </c>
      <c r="D51" s="328"/>
      <c r="E51" s="329">
        <v>1.764</v>
      </c>
      <c r="F51" s="139"/>
      <c r="G51" s="139"/>
      <c r="H51" s="139"/>
      <c r="I51" s="139"/>
      <c r="J51" s="139"/>
      <c r="K51" s="139"/>
      <c r="L51" s="139"/>
      <c r="M51" s="139"/>
      <c r="N51" s="138"/>
      <c r="O51" s="138"/>
      <c r="P51" s="138"/>
      <c r="Q51" s="138"/>
      <c r="R51" s="139"/>
      <c r="S51" s="139"/>
      <c r="T51" s="140"/>
      <c r="U51" s="121"/>
      <c r="V51" s="121"/>
      <c r="W51" s="121"/>
      <c r="X51" s="121"/>
      <c r="Y51" s="121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ht="20.399999999999999" x14ac:dyDescent="0.4">
      <c r="A52" s="135">
        <v>22</v>
      </c>
      <c r="B52" s="136" t="s">
        <v>179</v>
      </c>
      <c r="C52" s="144" t="s">
        <v>180</v>
      </c>
      <c r="D52" s="131" t="s">
        <v>128</v>
      </c>
      <c r="E52" s="132">
        <v>31.594999999999999</v>
      </c>
      <c r="F52" s="341"/>
      <c r="G52" s="139">
        <f t="shared" si="1"/>
        <v>0</v>
      </c>
      <c r="H52" s="139">
        <v>23.31</v>
      </c>
      <c r="I52" s="139">
        <v>736.47944999999993</v>
      </c>
      <c r="J52" s="139">
        <v>187.69</v>
      </c>
      <c r="K52" s="139">
        <v>5930.0655499999993</v>
      </c>
      <c r="L52" s="139">
        <v>21</v>
      </c>
      <c r="M52" s="139">
        <v>8066.5254999999997</v>
      </c>
      <c r="N52" s="138">
        <v>7.1999999999999995E-2</v>
      </c>
      <c r="O52" s="138">
        <v>2.2748399999999998</v>
      </c>
      <c r="P52" s="138">
        <v>0</v>
      </c>
      <c r="Q52" s="138">
        <v>0</v>
      </c>
      <c r="R52" s="139"/>
      <c r="S52" s="139" t="s">
        <v>129</v>
      </c>
      <c r="T52" s="140" t="s">
        <v>129</v>
      </c>
      <c r="U52" s="121">
        <v>0.375</v>
      </c>
      <c r="V52" s="121">
        <v>11.848125</v>
      </c>
      <c r="W52" s="121"/>
      <c r="X52" s="121" t="s">
        <v>130</v>
      </c>
      <c r="Y52" s="121" t="s">
        <v>131</v>
      </c>
      <c r="Z52" s="115"/>
      <c r="AA52" s="115"/>
      <c r="AB52" s="115"/>
      <c r="AC52" s="115"/>
      <c r="AD52" s="115"/>
      <c r="AE52" s="115"/>
      <c r="AF52" s="115"/>
      <c r="AG52" s="115" t="s">
        <v>132</v>
      </c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x14ac:dyDescent="0.4">
      <c r="A53" s="135"/>
      <c r="B53" s="136"/>
      <c r="C53" s="327" t="s">
        <v>681</v>
      </c>
      <c r="D53" s="328"/>
      <c r="E53" s="329">
        <v>31.594999999999999</v>
      </c>
      <c r="F53" s="139"/>
      <c r="G53" s="139"/>
      <c r="H53" s="139"/>
      <c r="I53" s="139"/>
      <c r="J53" s="139"/>
      <c r="K53" s="139"/>
      <c r="L53" s="139"/>
      <c r="M53" s="139"/>
      <c r="N53" s="138"/>
      <c r="O53" s="138"/>
      <c r="P53" s="138"/>
      <c r="Q53" s="138"/>
      <c r="R53" s="139"/>
      <c r="S53" s="139"/>
      <c r="T53" s="140"/>
      <c r="U53" s="121"/>
      <c r="V53" s="121"/>
      <c r="W53" s="121"/>
      <c r="X53" s="121"/>
      <c r="Y53" s="121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</row>
    <row r="54" spans="1:60" x14ac:dyDescent="0.4">
      <c r="A54" s="135">
        <v>23</v>
      </c>
      <c r="B54" s="136" t="s">
        <v>181</v>
      </c>
      <c r="C54" s="144" t="s">
        <v>682</v>
      </c>
      <c r="D54" s="131" t="s">
        <v>128</v>
      </c>
      <c r="E54" s="132">
        <v>33.174750000000003</v>
      </c>
      <c r="F54" s="341"/>
      <c r="G54" s="139">
        <f t="shared" si="1"/>
        <v>0</v>
      </c>
      <c r="H54" s="139">
        <v>478.5</v>
      </c>
      <c r="I54" s="139">
        <v>15874.117875000002</v>
      </c>
      <c r="J54" s="139">
        <v>0</v>
      </c>
      <c r="K54" s="139">
        <v>0</v>
      </c>
      <c r="L54" s="139">
        <v>21</v>
      </c>
      <c r="M54" s="139">
        <v>19207.6852</v>
      </c>
      <c r="N54" s="138">
        <v>0.108</v>
      </c>
      <c r="O54" s="138">
        <v>3.5828730000000002</v>
      </c>
      <c r="P54" s="138">
        <v>0</v>
      </c>
      <c r="Q54" s="138">
        <v>0</v>
      </c>
      <c r="R54" s="139" t="s">
        <v>167</v>
      </c>
      <c r="S54" s="139" t="s">
        <v>129</v>
      </c>
      <c r="T54" s="140" t="s">
        <v>129</v>
      </c>
      <c r="U54" s="121">
        <v>0</v>
      </c>
      <c r="V54" s="121">
        <v>0</v>
      </c>
      <c r="W54" s="121"/>
      <c r="X54" s="121" t="s">
        <v>170</v>
      </c>
      <c r="Y54" s="121" t="s">
        <v>131</v>
      </c>
      <c r="Z54" s="115"/>
      <c r="AA54" s="115"/>
      <c r="AB54" s="115"/>
      <c r="AC54" s="115"/>
      <c r="AD54" s="115"/>
      <c r="AE54" s="115"/>
      <c r="AF54" s="115"/>
      <c r="AG54" s="115" t="s">
        <v>171</v>
      </c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x14ac:dyDescent="0.4">
      <c r="A55" s="135"/>
      <c r="B55" s="136"/>
      <c r="C55" s="327" t="s">
        <v>683</v>
      </c>
      <c r="D55" s="328"/>
      <c r="E55" s="329">
        <v>33.174750000000003</v>
      </c>
      <c r="F55" s="139"/>
      <c r="G55" s="139"/>
      <c r="H55" s="139"/>
      <c r="I55" s="139"/>
      <c r="J55" s="139"/>
      <c r="K55" s="139"/>
      <c r="L55" s="139"/>
      <c r="M55" s="139"/>
      <c r="N55" s="138"/>
      <c r="O55" s="138"/>
      <c r="P55" s="138"/>
      <c r="Q55" s="138"/>
      <c r="R55" s="139"/>
      <c r="S55" s="139"/>
      <c r="T55" s="140"/>
      <c r="U55" s="121"/>
      <c r="V55" s="121"/>
      <c r="W55" s="121"/>
      <c r="X55" s="121"/>
      <c r="Y55" s="121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</row>
    <row r="56" spans="1:60" x14ac:dyDescent="0.4">
      <c r="A56" s="135">
        <v>24</v>
      </c>
      <c r="B56" s="136"/>
      <c r="C56" s="143" t="s">
        <v>512</v>
      </c>
      <c r="D56" s="137" t="s">
        <v>128</v>
      </c>
      <c r="E56" s="138">
        <v>40</v>
      </c>
      <c r="F56" s="341"/>
      <c r="G56" s="139">
        <f t="shared" si="1"/>
        <v>0</v>
      </c>
      <c r="H56" s="139"/>
      <c r="I56" s="139"/>
      <c r="J56" s="139"/>
      <c r="K56" s="139"/>
      <c r="L56" s="139"/>
      <c r="M56" s="139"/>
      <c r="N56" s="138"/>
      <c r="O56" s="138"/>
      <c r="P56" s="138"/>
      <c r="Q56" s="138"/>
      <c r="R56" s="139"/>
      <c r="S56" s="139"/>
      <c r="T56" s="140"/>
      <c r="U56" s="121"/>
      <c r="V56" s="121"/>
      <c r="W56" s="121"/>
      <c r="X56" s="121"/>
      <c r="Y56" s="121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x14ac:dyDescent="0.4">
      <c r="A57" s="135">
        <v>25</v>
      </c>
      <c r="B57" s="136"/>
      <c r="C57" s="143" t="s">
        <v>511</v>
      </c>
      <c r="D57" s="137" t="s">
        <v>128</v>
      </c>
      <c r="E57" s="138">
        <v>11</v>
      </c>
      <c r="F57" s="341"/>
      <c r="G57" s="139">
        <f t="shared" si="1"/>
        <v>0</v>
      </c>
      <c r="H57" s="139">
        <v>478.5</v>
      </c>
      <c r="I57" s="139">
        <v>15874.117875000002</v>
      </c>
      <c r="J57" s="139">
        <v>0</v>
      </c>
      <c r="K57" s="139">
        <v>0</v>
      </c>
      <c r="L57" s="139">
        <v>21</v>
      </c>
      <c r="M57" s="139">
        <v>19207.6852</v>
      </c>
      <c r="N57" s="138">
        <v>0.108</v>
      </c>
      <c r="O57" s="138">
        <v>3.5828730000000002</v>
      </c>
      <c r="P57" s="138">
        <v>0</v>
      </c>
      <c r="Q57" s="138">
        <v>0</v>
      </c>
      <c r="R57" s="139" t="s">
        <v>167</v>
      </c>
      <c r="S57" s="139" t="s">
        <v>129</v>
      </c>
      <c r="T57" s="140" t="s">
        <v>129</v>
      </c>
      <c r="U57" s="121">
        <v>0</v>
      </c>
      <c r="V57" s="121">
        <v>0</v>
      </c>
      <c r="W57" s="121"/>
      <c r="X57" s="121" t="s">
        <v>170</v>
      </c>
      <c r="Y57" s="121" t="s">
        <v>131</v>
      </c>
      <c r="Z57" s="115"/>
      <c r="AA57" s="115"/>
      <c r="AB57" s="115"/>
      <c r="AC57" s="115"/>
      <c r="AD57" s="115"/>
      <c r="AE57" s="115"/>
      <c r="AF57" s="115"/>
      <c r="AG57" s="115" t="s">
        <v>171</v>
      </c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x14ac:dyDescent="0.4">
      <c r="A58" s="123" t="s">
        <v>126</v>
      </c>
      <c r="B58" s="124" t="s">
        <v>57</v>
      </c>
      <c r="C58" s="142" t="s">
        <v>58</v>
      </c>
      <c r="D58" s="125"/>
      <c r="E58" s="126"/>
      <c r="F58" s="127"/>
      <c r="G58" s="127">
        <f>G59+G63</f>
        <v>0</v>
      </c>
      <c r="H58" s="127"/>
      <c r="I58" s="127">
        <v>154627.15</v>
      </c>
      <c r="J58" s="127"/>
      <c r="K58" s="127">
        <v>74787.94</v>
      </c>
      <c r="L58" s="127"/>
      <c r="M58" s="127"/>
      <c r="N58" s="126"/>
      <c r="O58" s="126"/>
      <c r="P58" s="126"/>
      <c r="Q58" s="126"/>
      <c r="R58" s="127"/>
      <c r="S58" s="127"/>
      <c r="T58" s="128"/>
      <c r="U58" s="122"/>
      <c r="V58" s="122"/>
      <c r="W58" s="122"/>
      <c r="X58" s="122"/>
      <c r="Y58" s="122"/>
      <c r="AG58" t="s">
        <v>127</v>
      </c>
    </row>
    <row r="59" spans="1:60" x14ac:dyDescent="0.4">
      <c r="A59" s="135">
        <v>24</v>
      </c>
      <c r="B59" s="136" t="s">
        <v>182</v>
      </c>
      <c r="C59" s="143" t="s">
        <v>183</v>
      </c>
      <c r="D59" s="137" t="s">
        <v>128</v>
      </c>
      <c r="E59" s="138">
        <v>490.41275999999999</v>
      </c>
      <c r="F59" s="341"/>
      <c r="G59" s="139">
        <f>F59*E59</f>
        <v>0</v>
      </c>
      <c r="H59" s="139">
        <v>295.77999999999997</v>
      </c>
      <c r="I59" s="139">
        <v>145054.28615279999</v>
      </c>
      <c r="J59" s="139">
        <v>127.72</v>
      </c>
      <c r="K59" s="139">
        <v>62635.517707200001</v>
      </c>
      <c r="L59" s="139">
        <v>21</v>
      </c>
      <c r="M59" s="139">
        <v>251304.65799999997</v>
      </c>
      <c r="N59" s="138">
        <v>3.47E-3</v>
      </c>
      <c r="O59" s="138">
        <v>1.7017322771999999</v>
      </c>
      <c r="P59" s="138">
        <v>0</v>
      </c>
      <c r="Q59" s="138">
        <v>0</v>
      </c>
      <c r="R59" s="139"/>
      <c r="S59" s="139" t="s">
        <v>129</v>
      </c>
      <c r="T59" s="140" t="s">
        <v>129</v>
      </c>
      <c r="U59" s="121">
        <v>0.22400999999999999</v>
      </c>
      <c r="V59" s="121">
        <v>109.85736236759999</v>
      </c>
      <c r="W59" s="121"/>
      <c r="X59" s="121" t="s">
        <v>130</v>
      </c>
      <c r="Y59" s="121" t="s">
        <v>131</v>
      </c>
      <c r="Z59" s="115"/>
      <c r="AA59" s="115"/>
      <c r="AB59" s="115"/>
      <c r="AC59" s="115"/>
      <c r="AD59" s="115"/>
      <c r="AE59" s="115"/>
      <c r="AF59" s="115"/>
      <c r="AG59" s="115" t="s">
        <v>132</v>
      </c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x14ac:dyDescent="0.4">
      <c r="A60" s="135"/>
      <c r="B60" s="136"/>
      <c r="C60" s="327" t="s">
        <v>684</v>
      </c>
      <c r="D60" s="328"/>
      <c r="E60" s="329">
        <v>423.10545000000002</v>
      </c>
      <c r="F60" s="139"/>
      <c r="G60" s="139"/>
      <c r="H60" s="139"/>
      <c r="I60" s="139"/>
      <c r="J60" s="139"/>
      <c r="K60" s="139"/>
      <c r="L60" s="139"/>
      <c r="M60" s="139"/>
      <c r="N60" s="138"/>
      <c r="O60" s="138"/>
      <c r="P60" s="138"/>
      <c r="Q60" s="138"/>
      <c r="R60" s="139"/>
      <c r="S60" s="139"/>
      <c r="T60" s="140"/>
      <c r="U60" s="121"/>
      <c r="V60" s="121"/>
      <c r="W60" s="121"/>
      <c r="X60" s="121"/>
      <c r="Y60" s="121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</row>
    <row r="61" spans="1:60" x14ac:dyDescent="0.4">
      <c r="A61" s="135"/>
      <c r="B61" s="136"/>
      <c r="C61" s="327" t="s">
        <v>685</v>
      </c>
      <c r="D61" s="328"/>
      <c r="E61" s="329">
        <v>34.998809999999999</v>
      </c>
      <c r="F61" s="139"/>
      <c r="G61" s="139"/>
      <c r="H61" s="139"/>
      <c r="I61" s="139"/>
      <c r="J61" s="139"/>
      <c r="K61" s="139"/>
      <c r="L61" s="139"/>
      <c r="M61" s="139"/>
      <c r="N61" s="138"/>
      <c r="O61" s="138"/>
      <c r="P61" s="138"/>
      <c r="Q61" s="138"/>
      <c r="R61" s="139"/>
      <c r="S61" s="139"/>
      <c r="T61" s="140"/>
      <c r="U61" s="121"/>
      <c r="V61" s="121"/>
      <c r="W61" s="121"/>
      <c r="X61" s="121"/>
      <c r="Y61" s="121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x14ac:dyDescent="0.4">
      <c r="A62" s="135"/>
      <c r="B62" s="136"/>
      <c r="C62" s="327" t="s">
        <v>686</v>
      </c>
      <c r="D62" s="328"/>
      <c r="E62" s="329">
        <v>32.308500000000002</v>
      </c>
      <c r="F62" s="139"/>
      <c r="G62" s="139"/>
      <c r="H62" s="139"/>
      <c r="I62" s="139"/>
      <c r="J62" s="139"/>
      <c r="K62" s="139"/>
      <c r="L62" s="139"/>
      <c r="M62" s="139"/>
      <c r="N62" s="138"/>
      <c r="O62" s="138"/>
      <c r="P62" s="138"/>
      <c r="Q62" s="138"/>
      <c r="R62" s="139"/>
      <c r="S62" s="139"/>
      <c r="T62" s="140"/>
      <c r="U62" s="121"/>
      <c r="V62" s="121"/>
      <c r="W62" s="121"/>
      <c r="X62" s="121"/>
      <c r="Y62" s="121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x14ac:dyDescent="0.4">
      <c r="A63" s="135">
        <v>25</v>
      </c>
      <c r="B63" s="136" t="s">
        <v>184</v>
      </c>
      <c r="C63" s="144" t="s">
        <v>185</v>
      </c>
      <c r="D63" s="131" t="s">
        <v>128</v>
      </c>
      <c r="E63" s="132">
        <v>490.41275999999999</v>
      </c>
      <c r="F63" s="341"/>
      <c r="G63" s="139">
        <f>F63*E63</f>
        <v>0</v>
      </c>
      <c r="H63" s="139">
        <v>19.52</v>
      </c>
      <c r="I63" s="139">
        <v>9572.8570751999996</v>
      </c>
      <c r="J63" s="139">
        <v>24.78</v>
      </c>
      <c r="K63" s="139">
        <v>12152.4281928</v>
      </c>
      <c r="L63" s="139">
        <v>21</v>
      </c>
      <c r="M63" s="139">
        <v>26287.600900000001</v>
      </c>
      <c r="N63" s="138">
        <v>1.9000000000000001E-4</v>
      </c>
      <c r="O63" s="138">
        <v>9.3178424400000001E-2</v>
      </c>
      <c r="P63" s="138">
        <v>0</v>
      </c>
      <c r="Q63" s="138">
        <v>0</v>
      </c>
      <c r="R63" s="139"/>
      <c r="S63" s="139" t="s">
        <v>129</v>
      </c>
      <c r="T63" s="140" t="s">
        <v>129</v>
      </c>
      <c r="U63" s="121">
        <v>5.1999999999999998E-2</v>
      </c>
      <c r="V63" s="121">
        <v>25.501463519999998</v>
      </c>
      <c r="W63" s="121"/>
      <c r="X63" s="121" t="s">
        <v>130</v>
      </c>
      <c r="Y63" s="121" t="s">
        <v>131</v>
      </c>
      <c r="Z63" s="115"/>
      <c r="AA63" s="115"/>
      <c r="AB63" s="115"/>
      <c r="AC63" s="115"/>
      <c r="AD63" s="115"/>
      <c r="AE63" s="115"/>
      <c r="AF63" s="115"/>
      <c r="AG63" s="115" t="s">
        <v>132</v>
      </c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x14ac:dyDescent="0.4">
      <c r="A64" s="147"/>
      <c r="B64" s="148"/>
      <c r="C64" s="327" t="s">
        <v>687</v>
      </c>
      <c r="D64" s="328"/>
      <c r="E64" s="329">
        <v>490.41275999999999</v>
      </c>
      <c r="F64" s="152"/>
      <c r="G64" s="152"/>
      <c r="H64" s="152"/>
      <c r="I64" s="152"/>
      <c r="J64" s="152"/>
      <c r="K64" s="152"/>
      <c r="L64" s="152"/>
      <c r="M64" s="152"/>
      <c r="N64" s="151"/>
      <c r="O64" s="151"/>
      <c r="P64" s="151"/>
      <c r="Q64" s="151"/>
      <c r="R64" s="152"/>
      <c r="S64" s="152"/>
      <c r="T64" s="153"/>
      <c r="U64" s="121"/>
      <c r="V64" s="121"/>
      <c r="W64" s="121"/>
      <c r="X64" s="121"/>
      <c r="Y64" s="121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x14ac:dyDescent="0.4">
      <c r="A65" s="123" t="s">
        <v>126</v>
      </c>
      <c r="B65" s="124" t="s">
        <v>59</v>
      </c>
      <c r="C65" s="142" t="s">
        <v>60</v>
      </c>
      <c r="D65" s="125"/>
      <c r="E65" s="126"/>
      <c r="F65" s="127"/>
      <c r="G65" s="127">
        <f>SUM(G94:G123)+G84+G80+G76+G68+G126+G128+G127+G130+G133+G135+G140+++G149+G151+G153+G155+G66+G143+G146</f>
        <v>0</v>
      </c>
      <c r="H65" s="127"/>
      <c r="I65" s="127">
        <v>1098995</v>
      </c>
      <c r="J65" s="127"/>
      <c r="K65" s="127">
        <v>808767.98</v>
      </c>
      <c r="L65" s="127"/>
      <c r="M65" s="127"/>
      <c r="N65" s="126"/>
      <c r="O65" s="126"/>
      <c r="P65" s="126"/>
      <c r="Q65" s="126"/>
      <c r="R65" s="127"/>
      <c r="S65" s="127"/>
      <c r="T65" s="128"/>
      <c r="U65" s="122"/>
      <c r="V65" s="122"/>
      <c r="W65" s="122"/>
      <c r="X65" s="122"/>
      <c r="Y65" s="122"/>
      <c r="AG65" t="s">
        <v>127</v>
      </c>
    </row>
    <row r="66" spans="1:60" x14ac:dyDescent="0.4">
      <c r="A66" s="135">
        <v>33</v>
      </c>
      <c r="B66" s="136" t="s">
        <v>186</v>
      </c>
      <c r="C66" s="143" t="s">
        <v>187</v>
      </c>
      <c r="D66" s="137" t="s">
        <v>188</v>
      </c>
      <c r="E66" s="138">
        <v>68</v>
      </c>
      <c r="F66" s="341"/>
      <c r="G66" s="139">
        <f>F66*E66</f>
        <v>0</v>
      </c>
      <c r="H66" s="139">
        <v>15.27</v>
      </c>
      <c r="I66" s="139">
        <v>1038.3599999999999</v>
      </c>
      <c r="J66" s="139">
        <v>84.13</v>
      </c>
      <c r="K66" s="139">
        <v>5720.84</v>
      </c>
      <c r="L66" s="139">
        <v>21</v>
      </c>
      <c r="M66" s="139">
        <v>8178.6319999999996</v>
      </c>
      <c r="N66" s="138">
        <v>2.0000000000000002E-5</v>
      </c>
      <c r="O66" s="138">
        <v>1.3600000000000001E-3</v>
      </c>
      <c r="P66" s="138">
        <v>0</v>
      </c>
      <c r="Q66" s="138">
        <v>0</v>
      </c>
      <c r="R66" s="139"/>
      <c r="S66" s="139" t="s">
        <v>129</v>
      </c>
      <c r="T66" s="140" t="s">
        <v>129</v>
      </c>
      <c r="U66" s="121">
        <v>0.16</v>
      </c>
      <c r="V66" s="121">
        <v>10.88</v>
      </c>
      <c r="W66" s="121"/>
      <c r="X66" s="121" t="s">
        <v>130</v>
      </c>
      <c r="Y66" s="121" t="s">
        <v>131</v>
      </c>
      <c r="Z66" s="115"/>
      <c r="AA66" s="115"/>
      <c r="AB66" s="115"/>
      <c r="AC66" s="115"/>
      <c r="AD66" s="115"/>
      <c r="AE66" s="115"/>
      <c r="AF66" s="115"/>
      <c r="AG66" s="115" t="s">
        <v>132</v>
      </c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</row>
    <row r="67" spans="1:60" x14ac:dyDescent="0.4">
      <c r="A67" s="135"/>
      <c r="B67" s="136"/>
      <c r="C67" s="327" t="s">
        <v>688</v>
      </c>
      <c r="D67" s="328"/>
      <c r="E67" s="329">
        <v>68</v>
      </c>
      <c r="F67" s="139"/>
      <c r="G67" s="139"/>
      <c r="H67" s="139"/>
      <c r="I67" s="139"/>
      <c r="J67" s="139"/>
      <c r="K67" s="139"/>
      <c r="L67" s="139"/>
      <c r="M67" s="139"/>
      <c r="N67" s="138"/>
      <c r="O67" s="138"/>
      <c r="P67" s="138"/>
      <c r="Q67" s="138"/>
      <c r="R67" s="139"/>
      <c r="S67" s="139"/>
      <c r="T67" s="140"/>
      <c r="U67" s="121"/>
      <c r="V67" s="121"/>
      <c r="W67" s="121"/>
      <c r="X67" s="121"/>
      <c r="Y67" s="121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60" x14ac:dyDescent="0.4">
      <c r="A68" s="135">
        <v>34</v>
      </c>
      <c r="B68" s="136" t="s">
        <v>189</v>
      </c>
      <c r="C68" s="143" t="s">
        <v>190</v>
      </c>
      <c r="D68" s="137" t="s">
        <v>128</v>
      </c>
      <c r="E68" s="138">
        <v>73.328900000000004</v>
      </c>
      <c r="F68" s="341"/>
      <c r="G68" s="139">
        <f>F68*E68</f>
        <v>0</v>
      </c>
      <c r="H68" s="139">
        <v>19.43</v>
      </c>
      <c r="I68" s="139">
        <v>1424.7805270000001</v>
      </c>
      <c r="J68" s="139">
        <v>37.17</v>
      </c>
      <c r="K68" s="139">
        <v>2725.6352130000005</v>
      </c>
      <c r="L68" s="139">
        <v>21</v>
      </c>
      <c r="M68" s="139">
        <v>5022.0082000000002</v>
      </c>
      <c r="N68" s="138">
        <v>4.0000000000000003E-5</v>
      </c>
      <c r="O68" s="138">
        <v>2.9331560000000006E-3</v>
      </c>
      <c r="P68" s="138">
        <v>0</v>
      </c>
      <c r="Q68" s="138">
        <v>0</v>
      </c>
      <c r="R68" s="139"/>
      <c r="S68" s="139" t="s">
        <v>129</v>
      </c>
      <c r="T68" s="140" t="s">
        <v>129</v>
      </c>
      <c r="U68" s="121">
        <v>0.08</v>
      </c>
      <c r="V68" s="121">
        <v>5.8663120000000006</v>
      </c>
      <c r="W68" s="121"/>
      <c r="X68" s="121" t="s">
        <v>130</v>
      </c>
      <c r="Y68" s="121" t="s">
        <v>131</v>
      </c>
      <c r="Z68" s="115"/>
      <c r="AA68" s="115"/>
      <c r="AB68" s="115"/>
      <c r="AC68" s="115"/>
      <c r="AD68" s="115"/>
      <c r="AE68" s="115"/>
      <c r="AF68" s="115"/>
      <c r="AG68" s="115" t="s">
        <v>132</v>
      </c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60" x14ac:dyDescent="0.4">
      <c r="A69" s="135"/>
      <c r="B69" s="136"/>
      <c r="C69" s="327" t="s">
        <v>689</v>
      </c>
      <c r="D69" s="328"/>
      <c r="E69" s="329">
        <v>21.167999999999999</v>
      </c>
      <c r="F69" s="139"/>
      <c r="G69" s="139"/>
      <c r="H69" s="139"/>
      <c r="I69" s="139"/>
      <c r="J69" s="139"/>
      <c r="K69" s="139"/>
      <c r="L69" s="139"/>
      <c r="M69" s="139"/>
      <c r="N69" s="138"/>
      <c r="O69" s="138"/>
      <c r="P69" s="138"/>
      <c r="Q69" s="138"/>
      <c r="R69" s="139"/>
      <c r="S69" s="139"/>
      <c r="T69" s="140"/>
      <c r="U69" s="121"/>
      <c r="V69" s="121"/>
      <c r="W69" s="121"/>
      <c r="X69" s="121"/>
      <c r="Y69" s="121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</row>
    <row r="70" spans="1:60" x14ac:dyDescent="0.4">
      <c r="A70" s="135"/>
      <c r="B70" s="136"/>
      <c r="C70" s="327" t="s">
        <v>690</v>
      </c>
      <c r="D70" s="328"/>
      <c r="E70" s="329">
        <v>6.09</v>
      </c>
      <c r="F70" s="139"/>
      <c r="G70" s="139"/>
      <c r="H70" s="139"/>
      <c r="I70" s="139"/>
      <c r="J70" s="139"/>
      <c r="K70" s="139"/>
      <c r="L70" s="139"/>
      <c r="M70" s="139"/>
      <c r="N70" s="138"/>
      <c r="O70" s="138"/>
      <c r="P70" s="138"/>
      <c r="Q70" s="138"/>
      <c r="R70" s="139"/>
      <c r="S70" s="139"/>
      <c r="T70" s="140"/>
      <c r="U70" s="121"/>
      <c r="V70" s="121"/>
      <c r="W70" s="121"/>
      <c r="X70" s="121"/>
      <c r="Y70" s="121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</row>
    <row r="71" spans="1:60" x14ac:dyDescent="0.4">
      <c r="A71" s="135"/>
      <c r="B71" s="136"/>
      <c r="C71" s="327" t="s">
        <v>691</v>
      </c>
      <c r="D71" s="328"/>
      <c r="E71" s="329">
        <v>27.405000000000001</v>
      </c>
      <c r="F71" s="139"/>
      <c r="G71" s="139"/>
      <c r="H71" s="139"/>
      <c r="I71" s="139"/>
      <c r="J71" s="139"/>
      <c r="K71" s="139"/>
      <c r="L71" s="139"/>
      <c r="M71" s="139"/>
      <c r="N71" s="138"/>
      <c r="O71" s="138"/>
      <c r="P71" s="138"/>
      <c r="Q71" s="138"/>
      <c r="R71" s="139"/>
      <c r="S71" s="139"/>
      <c r="T71" s="140"/>
      <c r="U71" s="121"/>
      <c r="V71" s="121"/>
      <c r="W71" s="121"/>
      <c r="X71" s="121"/>
      <c r="Y71" s="121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</row>
    <row r="72" spans="1:60" x14ac:dyDescent="0.4">
      <c r="A72" s="135"/>
      <c r="B72" s="136"/>
      <c r="C72" s="327" t="s">
        <v>692</v>
      </c>
      <c r="D72" s="328"/>
      <c r="E72" s="329">
        <v>9.7200000000000006</v>
      </c>
      <c r="F72" s="139"/>
      <c r="G72" s="139"/>
      <c r="H72" s="139"/>
      <c r="I72" s="139"/>
      <c r="J72" s="139"/>
      <c r="K72" s="139"/>
      <c r="L72" s="139"/>
      <c r="M72" s="139"/>
      <c r="N72" s="138"/>
      <c r="O72" s="138"/>
      <c r="P72" s="138"/>
      <c r="Q72" s="138"/>
      <c r="R72" s="139"/>
      <c r="S72" s="139"/>
      <c r="T72" s="140"/>
      <c r="U72" s="121"/>
      <c r="V72" s="121"/>
      <c r="W72" s="121"/>
      <c r="X72" s="121"/>
      <c r="Y72" s="121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</row>
    <row r="73" spans="1:60" x14ac:dyDescent="0.4">
      <c r="A73" s="135"/>
      <c r="B73" s="136"/>
      <c r="C73" s="327" t="s">
        <v>693</v>
      </c>
      <c r="D73" s="328"/>
      <c r="E73" s="329">
        <v>3.78</v>
      </c>
      <c r="F73" s="139"/>
      <c r="G73" s="139"/>
      <c r="H73" s="139"/>
      <c r="I73" s="139"/>
      <c r="J73" s="139"/>
      <c r="K73" s="139"/>
      <c r="L73" s="139"/>
      <c r="M73" s="139"/>
      <c r="N73" s="138"/>
      <c r="O73" s="138"/>
      <c r="P73" s="138"/>
      <c r="Q73" s="138"/>
      <c r="R73" s="139"/>
      <c r="S73" s="139"/>
      <c r="T73" s="140"/>
      <c r="U73" s="121"/>
      <c r="V73" s="121"/>
      <c r="W73" s="121"/>
      <c r="X73" s="121"/>
      <c r="Y73" s="121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60" x14ac:dyDescent="0.4">
      <c r="A74" s="135"/>
      <c r="B74" s="136"/>
      <c r="C74" s="327" t="s">
        <v>694</v>
      </c>
      <c r="D74" s="328"/>
      <c r="E74" s="329">
        <v>3.2549999999999999</v>
      </c>
      <c r="F74" s="139"/>
      <c r="G74" s="139"/>
      <c r="H74" s="139"/>
      <c r="I74" s="139"/>
      <c r="J74" s="139"/>
      <c r="K74" s="139"/>
      <c r="L74" s="139"/>
      <c r="M74" s="139"/>
      <c r="N74" s="138"/>
      <c r="O74" s="138"/>
      <c r="P74" s="138"/>
      <c r="Q74" s="138"/>
      <c r="R74" s="139"/>
      <c r="S74" s="139"/>
      <c r="T74" s="140"/>
      <c r="U74" s="121"/>
      <c r="V74" s="121"/>
      <c r="W74" s="121"/>
      <c r="X74" s="121"/>
      <c r="Y74" s="121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</row>
    <row r="75" spans="1:60" x14ac:dyDescent="0.4">
      <c r="A75" s="135"/>
      <c r="B75" s="136"/>
      <c r="C75" s="327" t="s">
        <v>695</v>
      </c>
      <c r="D75" s="328"/>
      <c r="E75" s="329">
        <v>1.9109</v>
      </c>
      <c r="F75" s="139"/>
      <c r="G75" s="139"/>
      <c r="H75" s="139"/>
      <c r="I75" s="139"/>
      <c r="J75" s="139"/>
      <c r="K75" s="139"/>
      <c r="L75" s="139"/>
      <c r="M75" s="139"/>
      <c r="N75" s="138"/>
      <c r="O75" s="138"/>
      <c r="P75" s="138"/>
      <c r="Q75" s="138"/>
      <c r="R75" s="139"/>
      <c r="S75" s="139"/>
      <c r="T75" s="140"/>
      <c r="U75" s="121"/>
      <c r="V75" s="121"/>
      <c r="W75" s="121"/>
      <c r="X75" s="121"/>
      <c r="Y75" s="121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60" x14ac:dyDescent="0.4">
      <c r="A76" s="129">
        <v>35</v>
      </c>
      <c r="B76" s="130" t="s">
        <v>191</v>
      </c>
      <c r="C76" s="144" t="s">
        <v>192</v>
      </c>
      <c r="D76" s="131" t="s">
        <v>128</v>
      </c>
      <c r="E76" s="132">
        <f>E78+E79</f>
        <v>190.63742000000002</v>
      </c>
      <c r="F76" s="343"/>
      <c r="G76" s="139">
        <f>F76*E76</f>
        <v>0</v>
      </c>
      <c r="H76" s="133">
        <v>32.479999999999997</v>
      </c>
      <c r="I76" s="133">
        <v>3916.6024239999997</v>
      </c>
      <c r="J76" s="133">
        <v>158.02000000000001</v>
      </c>
      <c r="K76" s="133">
        <v>19054.849601000002</v>
      </c>
      <c r="L76" s="133">
        <v>21</v>
      </c>
      <c r="M76" s="133">
        <v>27795.4545</v>
      </c>
      <c r="N76" s="132">
        <v>3.5000000000000001E-3</v>
      </c>
      <c r="O76" s="132">
        <v>0.42204767500000001</v>
      </c>
      <c r="P76" s="132">
        <v>0</v>
      </c>
      <c r="Q76" s="132">
        <v>0</v>
      </c>
      <c r="R76" s="133"/>
      <c r="S76" s="133" t="s">
        <v>129</v>
      </c>
      <c r="T76" s="134" t="s">
        <v>129</v>
      </c>
      <c r="U76" s="121">
        <v>0.3</v>
      </c>
      <c r="V76" s="121">
        <v>36.175514999999997</v>
      </c>
      <c r="W76" s="121"/>
      <c r="X76" s="121" t="s">
        <v>130</v>
      </c>
      <c r="Y76" s="121" t="s">
        <v>131</v>
      </c>
      <c r="Z76" s="115"/>
      <c r="AA76" s="115"/>
      <c r="AB76" s="115"/>
      <c r="AC76" s="115"/>
      <c r="AD76" s="115"/>
      <c r="AE76" s="115"/>
      <c r="AF76" s="115"/>
      <c r="AG76" s="115" t="s">
        <v>132</v>
      </c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</row>
    <row r="77" spans="1:60" outlineLevel="1" x14ac:dyDescent="0.4">
      <c r="A77" s="118"/>
      <c r="B77" s="119"/>
      <c r="C77" s="331" t="s">
        <v>699</v>
      </c>
      <c r="D77" s="331"/>
      <c r="E77" s="331"/>
      <c r="F77" s="331"/>
      <c r="G77" s="331"/>
      <c r="H77" s="121"/>
      <c r="I77" s="121"/>
      <c r="J77" s="121"/>
      <c r="K77" s="121"/>
      <c r="L77" s="121"/>
      <c r="M77" s="121"/>
      <c r="N77" s="120"/>
      <c r="O77" s="120"/>
      <c r="P77" s="120"/>
      <c r="Q77" s="120"/>
      <c r="R77" s="121"/>
      <c r="S77" s="121"/>
      <c r="T77" s="121"/>
      <c r="U77" s="121"/>
      <c r="V77" s="121"/>
      <c r="W77" s="121"/>
      <c r="X77" s="121"/>
      <c r="Y77" s="121"/>
      <c r="Z77" s="115"/>
      <c r="AA77" s="115"/>
      <c r="AB77" s="115"/>
      <c r="AC77" s="115"/>
      <c r="AD77" s="115"/>
      <c r="AE77" s="115"/>
      <c r="AF77" s="115"/>
      <c r="AG77" s="115" t="s">
        <v>142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</row>
    <row r="78" spans="1:60" outlineLevel="1" x14ac:dyDescent="0.4">
      <c r="A78" s="118"/>
      <c r="B78" s="119"/>
      <c r="C78" s="327" t="s">
        <v>698</v>
      </c>
      <c r="D78" s="328"/>
      <c r="E78" s="329">
        <f>E84*0.4</f>
        <v>196.98400000000001</v>
      </c>
      <c r="F78" s="332"/>
      <c r="G78" s="263"/>
      <c r="H78" s="121"/>
      <c r="I78" s="121"/>
      <c r="J78" s="121"/>
      <c r="K78" s="121"/>
      <c r="L78" s="121"/>
      <c r="M78" s="121"/>
      <c r="N78" s="120"/>
      <c r="O78" s="120"/>
      <c r="P78" s="120"/>
      <c r="Q78" s="120"/>
      <c r="R78" s="121"/>
      <c r="S78" s="121"/>
      <c r="T78" s="121"/>
      <c r="U78" s="121"/>
      <c r="V78" s="121"/>
      <c r="W78" s="121"/>
      <c r="X78" s="121"/>
      <c r="Y78" s="121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</row>
    <row r="79" spans="1:60" outlineLevel="1" x14ac:dyDescent="0.4">
      <c r="A79" s="118"/>
      <c r="B79" s="119"/>
      <c r="C79" s="334" t="s">
        <v>696</v>
      </c>
      <c r="D79" s="335"/>
      <c r="E79" s="336">
        <v>-6.3465800000000003</v>
      </c>
      <c r="F79" s="332"/>
      <c r="G79" s="263"/>
      <c r="H79" s="121"/>
      <c r="I79" s="121"/>
      <c r="J79" s="121"/>
      <c r="K79" s="121"/>
      <c r="L79" s="121"/>
      <c r="M79" s="121"/>
      <c r="N79" s="120"/>
      <c r="O79" s="120"/>
      <c r="P79" s="120"/>
      <c r="Q79" s="120"/>
      <c r="R79" s="121"/>
      <c r="S79" s="121"/>
      <c r="T79" s="121"/>
      <c r="U79" s="121"/>
      <c r="V79" s="121"/>
      <c r="W79" s="121"/>
      <c r="X79" s="121"/>
      <c r="Y79" s="121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60" x14ac:dyDescent="0.4">
      <c r="A80" s="129">
        <v>36</v>
      </c>
      <c r="B80" s="130" t="s">
        <v>191</v>
      </c>
      <c r="C80" s="144" t="s">
        <v>192</v>
      </c>
      <c r="D80" s="131" t="s">
        <v>128</v>
      </c>
      <c r="E80" s="132">
        <v>9.2079199999999997</v>
      </c>
      <c r="F80" s="343"/>
      <c r="G80" s="139">
        <f>F80*E80</f>
        <v>0</v>
      </c>
      <c r="H80" s="133">
        <v>32.479999999999997</v>
      </c>
      <c r="I80" s="133">
        <v>299.07324159999996</v>
      </c>
      <c r="J80" s="133">
        <v>158.02000000000001</v>
      </c>
      <c r="K80" s="133">
        <v>1455.0355184</v>
      </c>
      <c r="L80" s="133">
        <v>21</v>
      </c>
      <c r="M80" s="133">
        <v>2122.4730999999997</v>
      </c>
      <c r="N80" s="132">
        <v>3.5000000000000001E-3</v>
      </c>
      <c r="O80" s="132">
        <v>3.2227720000000001E-2</v>
      </c>
      <c r="P80" s="132">
        <v>0</v>
      </c>
      <c r="Q80" s="132">
        <v>0</v>
      </c>
      <c r="R80" s="133"/>
      <c r="S80" s="133" t="s">
        <v>129</v>
      </c>
      <c r="T80" s="134" t="s">
        <v>129</v>
      </c>
      <c r="U80" s="121">
        <v>0.3</v>
      </c>
      <c r="V80" s="121">
        <v>2.7623759999999997</v>
      </c>
      <c r="W80" s="121"/>
      <c r="X80" s="121" t="s">
        <v>130</v>
      </c>
      <c r="Y80" s="121" t="s">
        <v>131</v>
      </c>
      <c r="Z80" s="115"/>
      <c r="AA80" s="115"/>
      <c r="AB80" s="115"/>
      <c r="AC80" s="115"/>
      <c r="AD80" s="115"/>
      <c r="AE80" s="115"/>
      <c r="AF80" s="115"/>
      <c r="AG80" s="115" t="s">
        <v>132</v>
      </c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outlineLevel="1" x14ac:dyDescent="0.4">
      <c r="A81" s="118"/>
      <c r="B81" s="119"/>
      <c r="C81" s="331" t="s">
        <v>193</v>
      </c>
      <c r="D81" s="331"/>
      <c r="E81" s="331"/>
      <c r="F81" s="331"/>
      <c r="G81" s="331"/>
      <c r="H81" s="121"/>
      <c r="I81" s="121"/>
      <c r="J81" s="121"/>
      <c r="K81" s="121"/>
      <c r="L81" s="121"/>
      <c r="M81" s="121"/>
      <c r="N81" s="120"/>
      <c r="O81" s="120"/>
      <c r="P81" s="120"/>
      <c r="Q81" s="120"/>
      <c r="R81" s="121"/>
      <c r="S81" s="121"/>
      <c r="T81" s="121"/>
      <c r="U81" s="121"/>
      <c r="V81" s="121"/>
      <c r="W81" s="121"/>
      <c r="X81" s="121"/>
      <c r="Y81" s="121"/>
      <c r="Z81" s="115"/>
      <c r="AA81" s="115"/>
      <c r="AB81" s="115"/>
      <c r="AC81" s="115"/>
      <c r="AD81" s="115"/>
      <c r="AE81" s="115"/>
      <c r="AF81" s="115"/>
      <c r="AG81" s="115" t="s">
        <v>142</v>
      </c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outlineLevel="1" x14ac:dyDescent="0.4">
      <c r="A82" s="118"/>
      <c r="B82" s="119"/>
      <c r="C82" s="327" t="s">
        <v>700</v>
      </c>
      <c r="D82" s="328"/>
      <c r="E82" s="329">
        <v>9.6925500000000007</v>
      </c>
      <c r="F82" s="332"/>
      <c r="G82" s="263"/>
      <c r="H82" s="121"/>
      <c r="I82" s="121"/>
      <c r="J82" s="121"/>
      <c r="K82" s="121"/>
      <c r="L82" s="121"/>
      <c r="M82" s="121"/>
      <c r="N82" s="120"/>
      <c r="O82" s="120"/>
      <c r="P82" s="120"/>
      <c r="Q82" s="120"/>
      <c r="R82" s="121"/>
      <c r="S82" s="121"/>
      <c r="T82" s="121"/>
      <c r="U82" s="121"/>
      <c r="V82" s="121"/>
      <c r="W82" s="121"/>
      <c r="X82" s="121"/>
      <c r="Y82" s="121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</row>
    <row r="83" spans="1:60" outlineLevel="1" x14ac:dyDescent="0.4">
      <c r="A83" s="118"/>
      <c r="B83" s="119"/>
      <c r="C83" s="334" t="s">
        <v>696</v>
      </c>
      <c r="D83" s="335"/>
      <c r="E83" s="336">
        <v>-0.48463000000000001</v>
      </c>
      <c r="F83" s="332"/>
      <c r="G83" s="263"/>
      <c r="H83" s="121"/>
      <c r="I83" s="121"/>
      <c r="J83" s="121"/>
      <c r="K83" s="121"/>
      <c r="L83" s="121"/>
      <c r="M83" s="121"/>
      <c r="N83" s="120"/>
      <c r="O83" s="120"/>
      <c r="P83" s="120"/>
      <c r="Q83" s="120"/>
      <c r="R83" s="121"/>
      <c r="S83" s="121"/>
      <c r="T83" s="121"/>
      <c r="U83" s="121"/>
      <c r="V83" s="121"/>
      <c r="W83" s="121"/>
      <c r="X83" s="121"/>
      <c r="Y83" s="121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ht="20.399999999999999" x14ac:dyDescent="0.4">
      <c r="A84" s="129">
        <v>39</v>
      </c>
      <c r="B84" s="130" t="s">
        <v>194</v>
      </c>
      <c r="C84" s="144" t="s">
        <v>195</v>
      </c>
      <c r="D84" s="131" t="s">
        <v>128</v>
      </c>
      <c r="E84" s="132">
        <v>492.46</v>
      </c>
      <c r="F84" s="343"/>
      <c r="G84" s="139">
        <f>F84*E84</f>
        <v>0</v>
      </c>
      <c r="H84" s="133">
        <v>1993.41</v>
      </c>
      <c r="I84" s="133">
        <v>843422.63508450007</v>
      </c>
      <c r="J84" s="133">
        <v>466.59</v>
      </c>
      <c r="K84" s="133">
        <v>197416.77191549999</v>
      </c>
      <c r="L84" s="133">
        <v>21</v>
      </c>
      <c r="M84" s="133">
        <v>1259415.6861</v>
      </c>
      <c r="N84" s="132">
        <v>3.0609999999999998E-2</v>
      </c>
      <c r="O84" s="132">
        <v>12.951257824500001</v>
      </c>
      <c r="P84" s="132">
        <v>0</v>
      </c>
      <c r="Q84" s="132">
        <v>0</v>
      </c>
      <c r="R84" s="133"/>
      <c r="S84" s="133" t="s">
        <v>129</v>
      </c>
      <c r="T84" s="134" t="s">
        <v>129</v>
      </c>
      <c r="U84" s="121">
        <v>0.88</v>
      </c>
      <c r="V84" s="121">
        <v>372.33279600000003</v>
      </c>
      <c r="W84" s="121"/>
      <c r="X84" s="121" t="s">
        <v>130</v>
      </c>
      <c r="Y84" s="121" t="s">
        <v>131</v>
      </c>
      <c r="Z84" s="115"/>
      <c r="AA84" s="115"/>
      <c r="AB84" s="115"/>
      <c r="AC84" s="115"/>
      <c r="AD84" s="115"/>
      <c r="AE84" s="115"/>
      <c r="AF84" s="115"/>
      <c r="AG84" s="115" t="s">
        <v>132</v>
      </c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0" outlineLevel="1" x14ac:dyDescent="0.4">
      <c r="A85" s="118"/>
      <c r="B85" s="119"/>
      <c r="C85" s="331" t="s">
        <v>697</v>
      </c>
      <c r="D85" s="331"/>
      <c r="E85" s="331"/>
      <c r="F85" s="331"/>
      <c r="G85" s="331"/>
      <c r="H85" s="121"/>
      <c r="I85" s="121"/>
      <c r="J85" s="121"/>
      <c r="K85" s="121"/>
      <c r="L85" s="121"/>
      <c r="M85" s="121"/>
      <c r="N85" s="120"/>
      <c r="O85" s="120"/>
      <c r="P85" s="120"/>
      <c r="Q85" s="120"/>
      <c r="R85" s="121"/>
      <c r="S85" s="121"/>
      <c r="T85" s="121"/>
      <c r="U85" s="121"/>
      <c r="V85" s="121"/>
      <c r="W85" s="121"/>
      <c r="X85" s="121"/>
      <c r="Y85" s="121"/>
      <c r="Z85" s="115"/>
      <c r="AA85" s="115"/>
      <c r="AB85" s="115"/>
      <c r="AC85" s="115"/>
      <c r="AD85" s="115"/>
      <c r="AE85" s="115"/>
      <c r="AF85" s="115"/>
      <c r="AG85" s="115" t="s">
        <v>142</v>
      </c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outlineLevel="1" x14ac:dyDescent="0.4">
      <c r="A86" s="118"/>
      <c r="B86" s="119"/>
      <c r="C86" s="327" t="s">
        <v>701</v>
      </c>
      <c r="D86" s="328"/>
      <c r="E86" s="329">
        <v>341.68680000000001</v>
      </c>
      <c r="F86" s="263"/>
      <c r="G86" s="263"/>
      <c r="H86" s="121"/>
      <c r="I86" s="121"/>
      <c r="J86" s="121"/>
      <c r="K86" s="121"/>
      <c r="L86" s="121"/>
      <c r="M86" s="121"/>
      <c r="N86" s="120"/>
      <c r="O86" s="120"/>
      <c r="P86" s="120"/>
      <c r="Q86" s="120"/>
      <c r="R86" s="121"/>
      <c r="S86" s="121"/>
      <c r="T86" s="121"/>
      <c r="U86" s="121"/>
      <c r="V86" s="121"/>
      <c r="W86" s="121"/>
      <c r="X86" s="121"/>
      <c r="Y86" s="121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</row>
    <row r="87" spans="1:60" outlineLevel="1" x14ac:dyDescent="0.4">
      <c r="A87" s="118"/>
      <c r="B87" s="119"/>
      <c r="C87" s="327" t="s">
        <v>702</v>
      </c>
      <c r="D87" s="328"/>
      <c r="E87" s="329">
        <v>149.00024999999999</v>
      </c>
      <c r="F87" s="263"/>
      <c r="G87" s="263"/>
      <c r="H87" s="121"/>
      <c r="I87" s="121"/>
      <c r="J87" s="121"/>
      <c r="K87" s="121"/>
      <c r="L87" s="121"/>
      <c r="M87" s="121"/>
      <c r="N87" s="120"/>
      <c r="O87" s="120"/>
      <c r="P87" s="120"/>
      <c r="Q87" s="120"/>
      <c r="R87" s="121"/>
      <c r="S87" s="121"/>
      <c r="T87" s="121"/>
      <c r="U87" s="121"/>
      <c r="V87" s="121"/>
      <c r="W87" s="121"/>
      <c r="X87" s="121"/>
      <c r="Y87" s="121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</row>
    <row r="88" spans="1:60" outlineLevel="1" x14ac:dyDescent="0.4">
      <c r="A88" s="118"/>
      <c r="B88" s="119"/>
      <c r="C88" s="327" t="s">
        <v>703</v>
      </c>
      <c r="D88" s="328"/>
      <c r="E88" s="329">
        <v>-28.626000000000001</v>
      </c>
      <c r="F88" s="263"/>
      <c r="G88" s="263"/>
      <c r="H88" s="121"/>
      <c r="I88" s="121"/>
      <c r="J88" s="121"/>
      <c r="K88" s="121"/>
      <c r="L88" s="121"/>
      <c r="M88" s="121"/>
      <c r="N88" s="120"/>
      <c r="O88" s="120"/>
      <c r="P88" s="120"/>
      <c r="Q88" s="120"/>
      <c r="R88" s="121"/>
      <c r="S88" s="121"/>
      <c r="T88" s="121"/>
      <c r="U88" s="121"/>
      <c r="V88" s="121"/>
      <c r="W88" s="121"/>
      <c r="X88" s="121"/>
      <c r="Y88" s="121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</row>
    <row r="89" spans="1:60" outlineLevel="1" x14ac:dyDescent="0.4">
      <c r="A89" s="118"/>
      <c r="B89" s="119"/>
      <c r="C89" s="327" t="s">
        <v>704</v>
      </c>
      <c r="D89" s="328"/>
      <c r="E89" s="329">
        <v>-3.5991</v>
      </c>
      <c r="F89" s="263"/>
      <c r="G89" s="263"/>
      <c r="H89" s="121"/>
      <c r="I89" s="121"/>
      <c r="J89" s="121"/>
      <c r="K89" s="121"/>
      <c r="L89" s="121"/>
      <c r="M89" s="121"/>
      <c r="N89" s="120"/>
      <c r="O89" s="120"/>
      <c r="P89" s="120"/>
      <c r="Q89" s="120"/>
      <c r="R89" s="121"/>
      <c r="S89" s="121"/>
      <c r="T89" s="121"/>
      <c r="U89" s="121"/>
      <c r="V89" s="121"/>
      <c r="W89" s="121"/>
      <c r="X89" s="121"/>
      <c r="Y89" s="121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</row>
    <row r="90" spans="1:60" outlineLevel="1" x14ac:dyDescent="0.4">
      <c r="A90" s="118"/>
      <c r="B90" s="119"/>
      <c r="C90" s="327" t="s">
        <v>705</v>
      </c>
      <c r="D90" s="328"/>
      <c r="E90" s="329">
        <v>-16.202400000000001</v>
      </c>
      <c r="F90" s="263"/>
      <c r="G90" s="263"/>
      <c r="H90" s="121"/>
      <c r="I90" s="121"/>
      <c r="J90" s="121"/>
      <c r="K90" s="121"/>
      <c r="L90" s="121"/>
      <c r="M90" s="121"/>
      <c r="N90" s="120"/>
      <c r="O90" s="120"/>
      <c r="P90" s="120"/>
      <c r="Q90" s="120"/>
      <c r="R90" s="121"/>
      <c r="S90" s="121"/>
      <c r="T90" s="121"/>
      <c r="U90" s="121"/>
      <c r="V90" s="121"/>
      <c r="W90" s="121"/>
      <c r="X90" s="121"/>
      <c r="Y90" s="121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</row>
    <row r="91" spans="1:60" outlineLevel="1" x14ac:dyDescent="0.4">
      <c r="A91" s="118"/>
      <c r="B91" s="119"/>
      <c r="C91" s="327" t="s">
        <v>706</v>
      </c>
      <c r="D91" s="328"/>
      <c r="E91" s="329">
        <v>-7.7709000000000001</v>
      </c>
      <c r="F91" s="263"/>
      <c r="G91" s="263"/>
      <c r="H91" s="121"/>
      <c r="I91" s="121"/>
      <c r="J91" s="121"/>
      <c r="K91" s="121"/>
      <c r="L91" s="121"/>
      <c r="M91" s="121"/>
      <c r="N91" s="120"/>
      <c r="O91" s="120"/>
      <c r="P91" s="120"/>
      <c r="Q91" s="120"/>
      <c r="R91" s="121"/>
      <c r="S91" s="121"/>
      <c r="T91" s="121"/>
      <c r="U91" s="121"/>
      <c r="V91" s="121"/>
      <c r="W91" s="121"/>
      <c r="X91" s="121"/>
      <c r="Y91" s="121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</row>
    <row r="92" spans="1:60" outlineLevel="1" x14ac:dyDescent="0.4">
      <c r="A92" s="118"/>
      <c r="B92" s="119"/>
      <c r="C92" s="327" t="s">
        <v>707</v>
      </c>
      <c r="D92" s="328"/>
      <c r="E92" s="329">
        <v>-11.3832</v>
      </c>
      <c r="F92" s="263"/>
      <c r="G92" s="263"/>
      <c r="H92" s="121"/>
      <c r="I92" s="121"/>
      <c r="J92" s="121"/>
      <c r="K92" s="121"/>
      <c r="L92" s="121"/>
      <c r="M92" s="121"/>
      <c r="N92" s="120"/>
      <c r="O92" s="120"/>
      <c r="P92" s="120"/>
      <c r="Q92" s="120"/>
      <c r="R92" s="121"/>
      <c r="S92" s="121"/>
      <c r="T92" s="121"/>
      <c r="U92" s="121"/>
      <c r="V92" s="121"/>
      <c r="W92" s="121"/>
      <c r="X92" s="121"/>
      <c r="Y92" s="121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</row>
    <row r="93" spans="1:60" outlineLevel="1" x14ac:dyDescent="0.4">
      <c r="A93" s="118"/>
      <c r="B93" s="119"/>
      <c r="C93" s="327" t="s">
        <v>708</v>
      </c>
      <c r="D93" s="263"/>
      <c r="E93" s="329">
        <f>E84-423.105</f>
        <v>69.354999999999961</v>
      </c>
      <c r="F93" s="263"/>
      <c r="G93" s="263"/>
      <c r="H93" s="121"/>
      <c r="I93" s="121"/>
      <c r="J93" s="121"/>
      <c r="K93" s="121"/>
      <c r="L93" s="121"/>
      <c r="M93" s="121"/>
      <c r="N93" s="120"/>
      <c r="O93" s="120"/>
      <c r="P93" s="120"/>
      <c r="Q93" s="120"/>
      <c r="R93" s="121"/>
      <c r="S93" s="121"/>
      <c r="T93" s="121"/>
      <c r="U93" s="121"/>
      <c r="V93" s="121"/>
      <c r="W93" s="121"/>
      <c r="X93" s="121"/>
      <c r="Y93" s="121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</row>
    <row r="94" spans="1:60" ht="20.399999999999999" x14ac:dyDescent="0.4">
      <c r="A94" s="135">
        <v>40</v>
      </c>
      <c r="B94" s="136" t="s">
        <v>196</v>
      </c>
      <c r="C94" s="143" t="s">
        <v>197</v>
      </c>
      <c r="D94" s="137" t="s">
        <v>128</v>
      </c>
      <c r="E94" s="138">
        <v>11.16423</v>
      </c>
      <c r="F94" s="341"/>
      <c r="G94" s="139">
        <f t="shared" ref="G94:G116" si="2">F94*E94</f>
        <v>0</v>
      </c>
      <c r="H94" s="139">
        <v>306.86</v>
      </c>
      <c r="I94" s="139">
        <v>3425.8556177999999</v>
      </c>
      <c r="J94" s="139">
        <v>831.14</v>
      </c>
      <c r="K94" s="139">
        <v>9279.0381221999996</v>
      </c>
      <c r="L94" s="139">
        <v>21</v>
      </c>
      <c r="M94" s="139">
        <v>15372.916899999998</v>
      </c>
      <c r="N94" s="138">
        <v>9.6100000000000005E-3</v>
      </c>
      <c r="O94" s="138">
        <v>0.1072882503</v>
      </c>
      <c r="P94" s="138">
        <v>0</v>
      </c>
      <c r="Q94" s="138">
        <v>0</v>
      </c>
      <c r="R94" s="139"/>
      <c r="S94" s="139" t="s">
        <v>129</v>
      </c>
      <c r="T94" s="140" t="s">
        <v>129</v>
      </c>
      <c r="U94" s="121">
        <v>1.5620000000000001</v>
      </c>
      <c r="V94" s="121">
        <v>17.438527260000001</v>
      </c>
      <c r="W94" s="121"/>
      <c r="X94" s="121" t="s">
        <v>130</v>
      </c>
      <c r="Y94" s="121" t="s">
        <v>131</v>
      </c>
      <c r="Z94" s="115"/>
      <c r="AA94" s="115"/>
      <c r="AB94" s="115"/>
      <c r="AC94" s="115"/>
      <c r="AD94" s="115"/>
      <c r="AE94" s="115"/>
      <c r="AF94" s="115"/>
      <c r="AG94" s="115" t="s">
        <v>132</v>
      </c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60" x14ac:dyDescent="0.4">
      <c r="A95" s="135"/>
      <c r="B95" s="136"/>
      <c r="C95" s="327" t="s">
        <v>709</v>
      </c>
      <c r="D95" s="328"/>
      <c r="E95" s="329">
        <v>4.9203000000000001</v>
      </c>
      <c r="F95" s="139"/>
      <c r="G95" s="139"/>
      <c r="H95" s="139"/>
      <c r="I95" s="139"/>
      <c r="J95" s="139"/>
      <c r="K95" s="139"/>
      <c r="L95" s="139"/>
      <c r="M95" s="139"/>
      <c r="N95" s="138"/>
      <c r="O95" s="138"/>
      <c r="P95" s="138"/>
      <c r="Q95" s="138"/>
      <c r="R95" s="139"/>
      <c r="S95" s="139"/>
      <c r="T95" s="140"/>
      <c r="U95" s="121"/>
      <c r="V95" s="121"/>
      <c r="W95" s="121"/>
      <c r="X95" s="121"/>
      <c r="Y95" s="121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60" x14ac:dyDescent="0.4">
      <c r="A96" s="135"/>
      <c r="B96" s="136"/>
      <c r="C96" s="327" t="s">
        <v>710</v>
      </c>
      <c r="D96" s="328"/>
      <c r="E96" s="329">
        <v>0.62370000000000003</v>
      </c>
      <c r="F96" s="139"/>
      <c r="G96" s="139"/>
      <c r="H96" s="139"/>
      <c r="I96" s="139"/>
      <c r="J96" s="139"/>
      <c r="K96" s="139"/>
      <c r="L96" s="139"/>
      <c r="M96" s="139"/>
      <c r="N96" s="138"/>
      <c r="O96" s="138"/>
      <c r="P96" s="138"/>
      <c r="Q96" s="138"/>
      <c r="R96" s="139"/>
      <c r="S96" s="139"/>
      <c r="T96" s="140"/>
      <c r="U96" s="121"/>
      <c r="V96" s="121"/>
      <c r="W96" s="121"/>
      <c r="X96" s="121"/>
      <c r="Y96" s="121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</row>
    <row r="97" spans="1:60" x14ac:dyDescent="0.4">
      <c r="A97" s="135"/>
      <c r="B97" s="136"/>
      <c r="C97" s="327" t="s">
        <v>711</v>
      </c>
      <c r="D97" s="328"/>
      <c r="E97" s="329">
        <v>3.6798299999999999</v>
      </c>
      <c r="F97" s="139"/>
      <c r="G97" s="139"/>
      <c r="H97" s="139"/>
      <c r="I97" s="139"/>
      <c r="J97" s="139"/>
      <c r="K97" s="139"/>
      <c r="L97" s="139"/>
      <c r="M97" s="139"/>
      <c r="N97" s="138"/>
      <c r="O97" s="138"/>
      <c r="P97" s="138"/>
      <c r="Q97" s="138"/>
      <c r="R97" s="139"/>
      <c r="S97" s="139"/>
      <c r="T97" s="140"/>
      <c r="U97" s="121"/>
      <c r="V97" s="121"/>
      <c r="W97" s="121"/>
      <c r="X97" s="121"/>
      <c r="Y97" s="121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</row>
    <row r="98" spans="1:60" x14ac:dyDescent="0.4">
      <c r="A98" s="135"/>
      <c r="B98" s="136"/>
      <c r="C98" s="327" t="s">
        <v>712</v>
      </c>
      <c r="D98" s="328"/>
      <c r="E98" s="329">
        <v>1.9403999999999999</v>
      </c>
      <c r="F98" s="139"/>
      <c r="G98" s="139"/>
      <c r="H98" s="139"/>
      <c r="I98" s="139"/>
      <c r="J98" s="139"/>
      <c r="K98" s="139"/>
      <c r="L98" s="139"/>
      <c r="M98" s="139"/>
      <c r="N98" s="138"/>
      <c r="O98" s="138"/>
      <c r="P98" s="138"/>
      <c r="Q98" s="138"/>
      <c r="R98" s="139"/>
      <c r="S98" s="139"/>
      <c r="T98" s="140"/>
      <c r="U98" s="121"/>
      <c r="V98" s="121"/>
      <c r="W98" s="121"/>
      <c r="X98" s="121"/>
      <c r="Y98" s="121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</row>
    <row r="99" spans="1:60" ht="20.399999999999999" x14ac:dyDescent="0.4">
      <c r="A99" s="135">
        <v>41</v>
      </c>
      <c r="B99" s="136" t="s">
        <v>198</v>
      </c>
      <c r="C99" s="143" t="s">
        <v>199</v>
      </c>
      <c r="D99" s="137" t="s">
        <v>128</v>
      </c>
      <c r="E99" s="138">
        <v>34.998809999999999</v>
      </c>
      <c r="F99" s="341"/>
      <c r="G99" s="139">
        <f t="shared" si="2"/>
        <v>0</v>
      </c>
      <c r="H99" s="139">
        <v>837.25</v>
      </c>
      <c r="I99" s="139">
        <v>29302.753672499999</v>
      </c>
      <c r="J99" s="139">
        <v>843.75</v>
      </c>
      <c r="K99" s="139">
        <v>29530.2459375</v>
      </c>
      <c r="L99" s="139">
        <v>21</v>
      </c>
      <c r="M99" s="139">
        <v>71187.929999999993</v>
      </c>
      <c r="N99" s="138">
        <v>8.0300000000000007E-3</v>
      </c>
      <c r="O99" s="138">
        <v>0.28104044430000003</v>
      </c>
      <c r="P99" s="138">
        <v>0</v>
      </c>
      <c r="Q99" s="138">
        <v>0</v>
      </c>
      <c r="R99" s="139"/>
      <c r="S99" s="139" t="s">
        <v>129</v>
      </c>
      <c r="T99" s="140" t="s">
        <v>129</v>
      </c>
      <c r="U99" s="121">
        <v>1.61</v>
      </c>
      <c r="V99" s="121">
        <v>56.348084100000001</v>
      </c>
      <c r="W99" s="121"/>
      <c r="X99" s="121" t="s">
        <v>130</v>
      </c>
      <c r="Y99" s="121" t="s">
        <v>131</v>
      </c>
      <c r="Z99" s="115"/>
      <c r="AA99" s="115"/>
      <c r="AB99" s="115"/>
      <c r="AC99" s="115"/>
      <c r="AD99" s="115"/>
      <c r="AE99" s="115"/>
      <c r="AF99" s="115"/>
      <c r="AG99" s="115" t="s">
        <v>132</v>
      </c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</row>
    <row r="100" spans="1:60" x14ac:dyDescent="0.4">
      <c r="A100" s="135"/>
      <c r="B100" s="136"/>
      <c r="C100" s="327" t="s">
        <v>713</v>
      </c>
      <c r="D100" s="328"/>
      <c r="E100" s="329">
        <v>5.7519</v>
      </c>
      <c r="F100" s="139"/>
      <c r="G100" s="139"/>
      <c r="H100" s="139"/>
      <c r="I100" s="139"/>
      <c r="J100" s="139"/>
      <c r="K100" s="139"/>
      <c r="L100" s="139"/>
      <c r="M100" s="139"/>
      <c r="N100" s="138"/>
      <c r="O100" s="138"/>
      <c r="P100" s="138"/>
      <c r="Q100" s="138"/>
      <c r="R100" s="139"/>
      <c r="S100" s="139"/>
      <c r="T100" s="140"/>
      <c r="U100" s="121"/>
      <c r="V100" s="121"/>
      <c r="W100" s="121"/>
      <c r="X100" s="121"/>
      <c r="Y100" s="121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</row>
    <row r="101" spans="1:60" x14ac:dyDescent="0.4">
      <c r="A101" s="135"/>
      <c r="B101" s="136"/>
      <c r="C101" s="327" t="s">
        <v>714</v>
      </c>
      <c r="D101" s="328"/>
      <c r="E101" s="329">
        <v>7.8540000000000001</v>
      </c>
      <c r="F101" s="139"/>
      <c r="G101" s="139"/>
      <c r="H101" s="139"/>
      <c r="I101" s="139"/>
      <c r="J101" s="139"/>
      <c r="K101" s="139"/>
      <c r="L101" s="139"/>
      <c r="M101" s="139"/>
      <c r="N101" s="138"/>
      <c r="O101" s="138"/>
      <c r="P101" s="138"/>
      <c r="Q101" s="138"/>
      <c r="R101" s="139"/>
      <c r="S101" s="139"/>
      <c r="T101" s="140"/>
      <c r="U101" s="121"/>
      <c r="V101" s="121"/>
      <c r="W101" s="121"/>
      <c r="X101" s="121"/>
      <c r="Y101" s="121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</row>
    <row r="102" spans="1:60" x14ac:dyDescent="0.4">
      <c r="A102" s="135"/>
      <c r="B102" s="136"/>
      <c r="C102" s="327" t="s">
        <v>715</v>
      </c>
      <c r="D102" s="328"/>
      <c r="E102" s="329">
        <v>0.97713000000000005</v>
      </c>
      <c r="F102" s="139"/>
      <c r="G102" s="139"/>
      <c r="H102" s="139"/>
      <c r="I102" s="139"/>
      <c r="J102" s="139"/>
      <c r="K102" s="139"/>
      <c r="L102" s="139"/>
      <c r="M102" s="139"/>
      <c r="N102" s="138"/>
      <c r="O102" s="138"/>
      <c r="P102" s="138"/>
      <c r="Q102" s="138"/>
      <c r="R102" s="139"/>
      <c r="S102" s="139"/>
      <c r="T102" s="140"/>
      <c r="U102" s="121"/>
      <c r="V102" s="121"/>
      <c r="W102" s="121"/>
      <c r="X102" s="121"/>
      <c r="Y102" s="121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</row>
    <row r="103" spans="1:60" x14ac:dyDescent="0.4">
      <c r="A103" s="135"/>
      <c r="B103" s="136"/>
      <c r="C103" s="327" t="s">
        <v>716</v>
      </c>
      <c r="D103" s="328"/>
      <c r="E103" s="329">
        <v>0.98175000000000001</v>
      </c>
      <c r="F103" s="139"/>
      <c r="G103" s="139"/>
      <c r="H103" s="139"/>
      <c r="I103" s="139"/>
      <c r="J103" s="139"/>
      <c r="K103" s="139"/>
      <c r="L103" s="139"/>
      <c r="M103" s="139"/>
      <c r="N103" s="138"/>
      <c r="O103" s="138"/>
      <c r="P103" s="138"/>
      <c r="Q103" s="138"/>
      <c r="R103" s="139"/>
      <c r="S103" s="139"/>
      <c r="T103" s="140"/>
      <c r="U103" s="121"/>
      <c r="V103" s="121"/>
      <c r="W103" s="121"/>
      <c r="X103" s="121"/>
      <c r="Y103" s="121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</row>
    <row r="104" spans="1:60" x14ac:dyDescent="0.4">
      <c r="A104" s="135"/>
      <c r="B104" s="136"/>
      <c r="C104" s="327" t="s">
        <v>717</v>
      </c>
      <c r="D104" s="328"/>
      <c r="E104" s="329">
        <v>3.9085200000000002</v>
      </c>
      <c r="F104" s="139"/>
      <c r="G104" s="139"/>
      <c r="H104" s="139"/>
      <c r="I104" s="139"/>
      <c r="J104" s="139"/>
      <c r="K104" s="139"/>
      <c r="L104" s="139"/>
      <c r="M104" s="139"/>
      <c r="N104" s="138"/>
      <c r="O104" s="138"/>
      <c r="P104" s="138"/>
      <c r="Q104" s="138"/>
      <c r="R104" s="139"/>
      <c r="S104" s="139"/>
      <c r="T104" s="140"/>
      <c r="U104" s="121"/>
      <c r="V104" s="121"/>
      <c r="W104" s="121"/>
      <c r="X104" s="121"/>
      <c r="Y104" s="121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</row>
    <row r="105" spans="1:60" x14ac:dyDescent="0.4">
      <c r="A105" s="135"/>
      <c r="B105" s="136"/>
      <c r="C105" s="327" t="s">
        <v>718</v>
      </c>
      <c r="D105" s="328"/>
      <c r="E105" s="329">
        <v>4.9087500000000004</v>
      </c>
      <c r="F105" s="139"/>
      <c r="G105" s="139"/>
      <c r="H105" s="139"/>
      <c r="I105" s="139"/>
      <c r="J105" s="139"/>
      <c r="K105" s="139"/>
      <c r="L105" s="139"/>
      <c r="M105" s="139"/>
      <c r="N105" s="138"/>
      <c r="O105" s="138"/>
      <c r="P105" s="138"/>
      <c r="Q105" s="138"/>
      <c r="R105" s="139"/>
      <c r="S105" s="139"/>
      <c r="T105" s="140"/>
      <c r="U105" s="121"/>
      <c r="V105" s="121"/>
      <c r="W105" s="121"/>
      <c r="X105" s="121"/>
      <c r="Y105" s="121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</row>
    <row r="106" spans="1:60" x14ac:dyDescent="0.4">
      <c r="A106" s="135"/>
      <c r="B106" s="136"/>
      <c r="C106" s="327" t="s">
        <v>719</v>
      </c>
      <c r="D106" s="328"/>
      <c r="E106" s="329">
        <v>3.6451799999999999</v>
      </c>
      <c r="F106" s="139"/>
      <c r="G106" s="139"/>
      <c r="H106" s="139"/>
      <c r="I106" s="139"/>
      <c r="J106" s="139"/>
      <c r="K106" s="139"/>
      <c r="L106" s="139"/>
      <c r="M106" s="139"/>
      <c r="N106" s="138"/>
      <c r="O106" s="138"/>
      <c r="P106" s="138"/>
      <c r="Q106" s="138"/>
      <c r="R106" s="139"/>
      <c r="S106" s="139"/>
      <c r="T106" s="140"/>
      <c r="U106" s="121"/>
      <c r="V106" s="121"/>
      <c r="W106" s="121"/>
      <c r="X106" s="121"/>
      <c r="Y106" s="121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</row>
    <row r="107" spans="1:60" x14ac:dyDescent="0.4">
      <c r="A107" s="135"/>
      <c r="B107" s="136"/>
      <c r="C107" s="327" t="s">
        <v>720</v>
      </c>
      <c r="D107" s="328"/>
      <c r="E107" s="329">
        <v>1.22661</v>
      </c>
      <c r="F107" s="139"/>
      <c r="G107" s="139"/>
      <c r="H107" s="139"/>
      <c r="I107" s="139"/>
      <c r="J107" s="139"/>
      <c r="K107" s="139"/>
      <c r="L107" s="139"/>
      <c r="M107" s="139"/>
      <c r="N107" s="138"/>
      <c r="O107" s="138"/>
      <c r="P107" s="138"/>
      <c r="Q107" s="138"/>
      <c r="R107" s="139"/>
      <c r="S107" s="139"/>
      <c r="T107" s="140"/>
      <c r="U107" s="121"/>
      <c r="V107" s="121"/>
      <c r="W107" s="121"/>
      <c r="X107" s="121"/>
      <c r="Y107" s="121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</row>
    <row r="108" spans="1:60" x14ac:dyDescent="0.4">
      <c r="A108" s="135"/>
      <c r="B108" s="136"/>
      <c r="C108" s="327" t="s">
        <v>721</v>
      </c>
      <c r="D108" s="328"/>
      <c r="E108" s="329">
        <v>1.1342099999999999</v>
      </c>
      <c r="F108" s="139"/>
      <c r="G108" s="139"/>
      <c r="H108" s="139"/>
      <c r="I108" s="139"/>
      <c r="J108" s="139"/>
      <c r="K108" s="139"/>
      <c r="L108" s="139"/>
      <c r="M108" s="139"/>
      <c r="N108" s="138"/>
      <c r="O108" s="138"/>
      <c r="P108" s="138"/>
      <c r="Q108" s="138"/>
      <c r="R108" s="139"/>
      <c r="S108" s="139"/>
      <c r="T108" s="140"/>
      <c r="U108" s="121"/>
      <c r="V108" s="121"/>
      <c r="W108" s="121"/>
      <c r="X108" s="121"/>
      <c r="Y108" s="121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</row>
    <row r="109" spans="1:60" x14ac:dyDescent="0.4">
      <c r="A109" s="135"/>
      <c r="B109" s="136"/>
      <c r="C109" s="327" t="s">
        <v>722</v>
      </c>
      <c r="D109" s="328"/>
      <c r="E109" s="329">
        <v>2.3007599999999999</v>
      </c>
      <c r="F109" s="139"/>
      <c r="G109" s="139"/>
      <c r="H109" s="139"/>
      <c r="I109" s="139"/>
      <c r="J109" s="139"/>
      <c r="K109" s="139"/>
      <c r="L109" s="139"/>
      <c r="M109" s="139"/>
      <c r="N109" s="138"/>
      <c r="O109" s="138"/>
      <c r="P109" s="138"/>
      <c r="Q109" s="138"/>
      <c r="R109" s="139"/>
      <c r="S109" s="139"/>
      <c r="T109" s="140"/>
      <c r="U109" s="121"/>
      <c r="V109" s="121"/>
      <c r="W109" s="121"/>
      <c r="X109" s="121"/>
      <c r="Y109" s="121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</row>
    <row r="110" spans="1:60" x14ac:dyDescent="0.4">
      <c r="A110" s="135"/>
      <c r="B110" s="136"/>
      <c r="C110" s="327" t="s">
        <v>723</v>
      </c>
      <c r="D110" s="328"/>
      <c r="E110" s="329">
        <v>2.31</v>
      </c>
      <c r="F110" s="139"/>
      <c r="G110" s="139"/>
      <c r="H110" s="139"/>
      <c r="I110" s="139"/>
      <c r="J110" s="139"/>
      <c r="K110" s="139"/>
      <c r="L110" s="139"/>
      <c r="M110" s="139"/>
      <c r="N110" s="138"/>
      <c r="O110" s="138"/>
      <c r="P110" s="138"/>
      <c r="Q110" s="138"/>
      <c r="R110" s="139"/>
      <c r="S110" s="139"/>
      <c r="T110" s="140"/>
      <c r="U110" s="121"/>
      <c r="V110" s="121"/>
      <c r="W110" s="121"/>
      <c r="X110" s="121"/>
      <c r="Y110" s="121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</row>
    <row r="111" spans="1:60" x14ac:dyDescent="0.4">
      <c r="A111" s="135">
        <v>42</v>
      </c>
      <c r="B111" s="136" t="s">
        <v>200</v>
      </c>
      <c r="C111" s="143" t="s">
        <v>513</v>
      </c>
      <c r="D111" s="137" t="s">
        <v>128</v>
      </c>
      <c r="E111" s="138">
        <v>492.46</v>
      </c>
      <c r="F111" s="341"/>
      <c r="G111" s="139">
        <f t="shared" si="2"/>
        <v>0</v>
      </c>
      <c r="H111" s="139">
        <v>8.5500000000000007</v>
      </c>
      <c r="I111" s="139">
        <v>3617.5515975000003</v>
      </c>
      <c r="J111" s="139">
        <v>32.75</v>
      </c>
      <c r="K111" s="139">
        <v>13856.703487500001</v>
      </c>
      <c r="L111" s="139">
        <v>21</v>
      </c>
      <c r="M111" s="139">
        <v>21143.854599999999</v>
      </c>
      <c r="N111" s="138">
        <v>0</v>
      </c>
      <c r="O111" s="138">
        <v>0</v>
      </c>
      <c r="P111" s="138">
        <v>0</v>
      </c>
      <c r="Q111" s="138">
        <v>0</v>
      </c>
      <c r="R111" s="139"/>
      <c r="S111" s="139" t="s">
        <v>129</v>
      </c>
      <c r="T111" s="140" t="s">
        <v>129</v>
      </c>
      <c r="U111" s="121">
        <v>0.06</v>
      </c>
      <c r="V111" s="121">
        <v>25.386327000000001</v>
      </c>
      <c r="W111" s="121"/>
      <c r="X111" s="121" t="s">
        <v>130</v>
      </c>
      <c r="Y111" s="121" t="s">
        <v>131</v>
      </c>
      <c r="Z111" s="115"/>
      <c r="AA111" s="115"/>
      <c r="AB111" s="115"/>
      <c r="AC111" s="115"/>
      <c r="AD111" s="115"/>
      <c r="AE111" s="115"/>
      <c r="AF111" s="115"/>
      <c r="AG111" s="115" t="s">
        <v>132</v>
      </c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</row>
    <row r="112" spans="1:60" x14ac:dyDescent="0.4">
      <c r="A112" s="135"/>
      <c r="B112" s="136"/>
      <c r="C112" s="327" t="s">
        <v>724</v>
      </c>
      <c r="D112" s="328"/>
      <c r="E112" s="329">
        <v>423.10545000000002</v>
      </c>
      <c r="F112" s="139"/>
      <c r="G112" s="139"/>
      <c r="H112" s="139"/>
      <c r="I112" s="139"/>
      <c r="J112" s="139"/>
      <c r="K112" s="139"/>
      <c r="L112" s="139"/>
      <c r="M112" s="139"/>
      <c r="N112" s="138"/>
      <c r="O112" s="138"/>
      <c r="P112" s="138"/>
      <c r="Q112" s="138"/>
      <c r="R112" s="139"/>
      <c r="S112" s="139"/>
      <c r="T112" s="140"/>
      <c r="U112" s="121"/>
      <c r="V112" s="121"/>
      <c r="W112" s="121"/>
      <c r="X112" s="121"/>
      <c r="Y112" s="121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</row>
    <row r="113" spans="1:60" x14ac:dyDescent="0.4">
      <c r="A113" s="135">
        <v>43</v>
      </c>
      <c r="B113" s="136" t="s">
        <v>201</v>
      </c>
      <c r="C113" s="143" t="s">
        <v>514</v>
      </c>
      <c r="D113" s="137" t="s">
        <v>128</v>
      </c>
      <c r="E113" s="138">
        <v>77.437299999999993</v>
      </c>
      <c r="F113" s="341"/>
      <c r="G113" s="139">
        <f t="shared" si="2"/>
        <v>0</v>
      </c>
      <c r="H113" s="139">
        <v>41.34</v>
      </c>
      <c r="I113" s="139">
        <v>3201.2579820000001</v>
      </c>
      <c r="J113" s="139">
        <v>3.26</v>
      </c>
      <c r="K113" s="139">
        <v>252.44559799999996</v>
      </c>
      <c r="L113" s="139">
        <v>21</v>
      </c>
      <c r="M113" s="139">
        <v>4178.9769999999999</v>
      </c>
      <c r="N113" s="138">
        <v>0</v>
      </c>
      <c r="O113" s="138">
        <v>0</v>
      </c>
      <c r="P113" s="138">
        <v>0</v>
      </c>
      <c r="Q113" s="138">
        <v>0</v>
      </c>
      <c r="R113" s="139"/>
      <c r="S113" s="139" t="s">
        <v>129</v>
      </c>
      <c r="T113" s="140" t="s">
        <v>129</v>
      </c>
      <c r="U113" s="121">
        <v>0.01</v>
      </c>
      <c r="V113" s="121">
        <v>0.77437299999999998</v>
      </c>
      <c r="W113" s="121"/>
      <c r="X113" s="121" t="s">
        <v>130</v>
      </c>
      <c r="Y113" s="121" t="s">
        <v>131</v>
      </c>
      <c r="Z113" s="115"/>
      <c r="AA113" s="115"/>
      <c r="AB113" s="115"/>
      <c r="AC113" s="115"/>
      <c r="AD113" s="115"/>
      <c r="AE113" s="115"/>
      <c r="AF113" s="115"/>
      <c r="AG113" s="115" t="s">
        <v>132</v>
      </c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</row>
    <row r="114" spans="1:60" x14ac:dyDescent="0.4">
      <c r="A114" s="135"/>
      <c r="B114" s="136"/>
      <c r="C114" s="327" t="s">
        <v>725</v>
      </c>
      <c r="D114" s="328"/>
      <c r="E114" s="329">
        <v>45.128799999999998</v>
      </c>
      <c r="F114" s="139"/>
      <c r="G114" s="139"/>
      <c r="H114" s="139"/>
      <c r="I114" s="139"/>
      <c r="J114" s="139"/>
      <c r="K114" s="139"/>
      <c r="L114" s="139"/>
      <c r="M114" s="139"/>
      <c r="N114" s="138"/>
      <c r="O114" s="138"/>
      <c r="P114" s="138"/>
      <c r="Q114" s="138"/>
      <c r="R114" s="139"/>
      <c r="S114" s="139"/>
      <c r="T114" s="140"/>
      <c r="U114" s="121"/>
      <c r="V114" s="121"/>
      <c r="W114" s="121"/>
      <c r="X114" s="121"/>
      <c r="Y114" s="121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</row>
    <row r="115" spans="1:60" x14ac:dyDescent="0.4">
      <c r="A115" s="135"/>
      <c r="B115" s="136"/>
      <c r="C115" s="327" t="s">
        <v>686</v>
      </c>
      <c r="D115" s="328"/>
      <c r="E115" s="329">
        <v>32.308500000000002</v>
      </c>
      <c r="F115" s="139"/>
      <c r="G115" s="139"/>
      <c r="H115" s="139"/>
      <c r="I115" s="139"/>
      <c r="J115" s="139"/>
      <c r="K115" s="139"/>
      <c r="L115" s="139"/>
      <c r="M115" s="139"/>
      <c r="N115" s="138"/>
      <c r="O115" s="138"/>
      <c r="P115" s="138"/>
      <c r="Q115" s="138"/>
      <c r="R115" s="139"/>
      <c r="S115" s="139"/>
      <c r="T115" s="140"/>
      <c r="U115" s="121"/>
      <c r="V115" s="121"/>
      <c r="W115" s="121"/>
      <c r="X115" s="121"/>
      <c r="Y115" s="121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</row>
    <row r="116" spans="1:60" x14ac:dyDescent="0.4">
      <c r="A116" s="135">
        <v>44</v>
      </c>
      <c r="B116" s="136" t="s">
        <v>202</v>
      </c>
      <c r="C116" s="143" t="s">
        <v>515</v>
      </c>
      <c r="D116" s="137" t="s">
        <v>128</v>
      </c>
      <c r="E116" s="138">
        <v>492.46</v>
      </c>
      <c r="F116" s="341"/>
      <c r="G116" s="139">
        <f t="shared" si="2"/>
        <v>0</v>
      </c>
      <c r="H116" s="139">
        <v>55.04</v>
      </c>
      <c r="I116" s="139">
        <v>23287.723968000002</v>
      </c>
      <c r="J116" s="139">
        <v>4.3600000000000003</v>
      </c>
      <c r="K116" s="139">
        <v>1844.7397620000002</v>
      </c>
      <c r="L116" s="139">
        <v>21</v>
      </c>
      <c r="M116" s="139">
        <v>30410.276599999997</v>
      </c>
      <c r="N116" s="138">
        <v>0</v>
      </c>
      <c r="O116" s="138">
        <v>0</v>
      </c>
      <c r="P116" s="138">
        <v>0</v>
      </c>
      <c r="Q116" s="138">
        <v>0</v>
      </c>
      <c r="R116" s="139"/>
      <c r="S116" s="139" t="s">
        <v>129</v>
      </c>
      <c r="T116" s="140" t="s">
        <v>129</v>
      </c>
      <c r="U116" s="121">
        <v>8.0000000000000002E-3</v>
      </c>
      <c r="V116" s="121">
        <v>3.3848436000000004</v>
      </c>
      <c r="W116" s="121"/>
      <c r="X116" s="121" t="s">
        <v>130</v>
      </c>
      <c r="Y116" s="121" t="s">
        <v>131</v>
      </c>
      <c r="Z116" s="115"/>
      <c r="AA116" s="115"/>
      <c r="AB116" s="115"/>
      <c r="AC116" s="115"/>
      <c r="AD116" s="115"/>
      <c r="AE116" s="115"/>
      <c r="AF116" s="115"/>
      <c r="AG116" s="115" t="s">
        <v>132</v>
      </c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</row>
    <row r="117" spans="1:60" x14ac:dyDescent="0.4">
      <c r="A117" s="135"/>
      <c r="B117" s="136"/>
      <c r="C117" s="327" t="s">
        <v>726</v>
      </c>
      <c r="D117" s="328"/>
      <c r="E117" s="329">
        <f>E116</f>
        <v>492.46</v>
      </c>
      <c r="F117" s="139"/>
      <c r="G117" s="139"/>
      <c r="H117" s="139"/>
      <c r="I117" s="139"/>
      <c r="J117" s="139"/>
      <c r="K117" s="139"/>
      <c r="L117" s="139"/>
      <c r="M117" s="139"/>
      <c r="N117" s="138"/>
      <c r="O117" s="138"/>
      <c r="P117" s="138"/>
      <c r="Q117" s="138"/>
      <c r="R117" s="139"/>
      <c r="S117" s="139"/>
      <c r="T117" s="140"/>
      <c r="U117" s="121"/>
      <c r="V117" s="121"/>
      <c r="W117" s="121"/>
      <c r="X117" s="121"/>
      <c r="Y117" s="121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</row>
    <row r="118" spans="1:60" x14ac:dyDescent="0.4">
      <c r="A118" s="135">
        <v>46</v>
      </c>
      <c r="B118" s="136" t="s">
        <v>203</v>
      </c>
      <c r="C118" s="143" t="s">
        <v>204</v>
      </c>
      <c r="D118" s="137" t="s">
        <v>137</v>
      </c>
      <c r="E118" s="138">
        <v>79.64</v>
      </c>
      <c r="F118" s="341"/>
      <c r="G118" s="139">
        <f>F118*E118</f>
        <v>0</v>
      </c>
      <c r="H118" s="139">
        <v>230.41</v>
      </c>
      <c r="I118" s="139">
        <v>18349.8524</v>
      </c>
      <c r="J118" s="139">
        <v>168.09</v>
      </c>
      <c r="K118" s="139">
        <v>13386.687600000001</v>
      </c>
      <c r="L118" s="139">
        <v>21</v>
      </c>
      <c r="M118" s="139">
        <v>38401.213400000001</v>
      </c>
      <c r="N118" s="138">
        <v>4.4000000000000002E-4</v>
      </c>
      <c r="O118" s="138">
        <v>3.5041599999999999E-2</v>
      </c>
      <c r="P118" s="138">
        <v>0</v>
      </c>
      <c r="Q118" s="138">
        <v>0</v>
      </c>
      <c r="R118" s="139"/>
      <c r="S118" s="139" t="s">
        <v>129</v>
      </c>
      <c r="T118" s="140" t="s">
        <v>129</v>
      </c>
      <c r="U118" s="121">
        <v>0.32</v>
      </c>
      <c r="V118" s="121">
        <v>25.4848</v>
      </c>
      <c r="W118" s="121"/>
      <c r="X118" s="121" t="s">
        <v>130</v>
      </c>
      <c r="Y118" s="121" t="s">
        <v>131</v>
      </c>
      <c r="Z118" s="115"/>
      <c r="AA118" s="115"/>
      <c r="AB118" s="115"/>
      <c r="AC118" s="115"/>
      <c r="AD118" s="115"/>
      <c r="AE118" s="115"/>
      <c r="AF118" s="115"/>
      <c r="AG118" s="115" t="s">
        <v>132</v>
      </c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0" x14ac:dyDescent="0.4">
      <c r="A119" s="135"/>
      <c r="B119" s="136"/>
      <c r="C119" s="327" t="s">
        <v>727</v>
      </c>
      <c r="D119" s="328"/>
      <c r="E119" s="329">
        <v>54.6</v>
      </c>
      <c r="F119" s="139"/>
      <c r="G119" s="139"/>
      <c r="H119" s="139"/>
      <c r="I119" s="139"/>
      <c r="J119" s="139"/>
      <c r="K119" s="139"/>
      <c r="L119" s="139"/>
      <c r="M119" s="139"/>
      <c r="N119" s="138"/>
      <c r="O119" s="138"/>
      <c r="P119" s="138"/>
      <c r="Q119" s="138"/>
      <c r="R119" s="139"/>
      <c r="S119" s="139"/>
      <c r="T119" s="140"/>
      <c r="U119" s="121"/>
      <c r="V119" s="121"/>
      <c r="W119" s="121"/>
      <c r="X119" s="121"/>
      <c r="Y119" s="121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</row>
    <row r="120" spans="1:60" x14ac:dyDescent="0.4">
      <c r="A120" s="135"/>
      <c r="B120" s="136"/>
      <c r="C120" s="327" t="s">
        <v>728</v>
      </c>
      <c r="D120" s="328"/>
      <c r="E120" s="329">
        <v>20.2</v>
      </c>
      <c r="F120" s="139"/>
      <c r="G120" s="139"/>
      <c r="H120" s="139"/>
      <c r="I120" s="139"/>
      <c r="J120" s="139"/>
      <c r="K120" s="139"/>
      <c r="L120" s="139"/>
      <c r="M120" s="139"/>
      <c r="N120" s="138"/>
      <c r="O120" s="138"/>
      <c r="P120" s="138"/>
      <c r="Q120" s="138"/>
      <c r="R120" s="139"/>
      <c r="S120" s="139"/>
      <c r="T120" s="140"/>
      <c r="U120" s="121"/>
      <c r="V120" s="121"/>
      <c r="W120" s="121"/>
      <c r="X120" s="121"/>
      <c r="Y120" s="121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</row>
    <row r="121" spans="1:60" x14ac:dyDescent="0.4">
      <c r="A121" s="135"/>
      <c r="B121" s="136"/>
      <c r="C121" s="327" t="s">
        <v>729</v>
      </c>
      <c r="D121" s="328"/>
      <c r="E121" s="329">
        <v>-2.4</v>
      </c>
      <c r="F121" s="139"/>
      <c r="G121" s="139"/>
      <c r="H121" s="139"/>
      <c r="I121" s="139"/>
      <c r="J121" s="139"/>
      <c r="K121" s="139"/>
      <c r="L121" s="139"/>
      <c r="M121" s="139"/>
      <c r="N121" s="138"/>
      <c r="O121" s="138"/>
      <c r="P121" s="138"/>
      <c r="Q121" s="138"/>
      <c r="R121" s="139"/>
      <c r="S121" s="139"/>
      <c r="T121" s="140"/>
      <c r="U121" s="121"/>
      <c r="V121" s="121"/>
      <c r="W121" s="121"/>
      <c r="X121" s="121"/>
      <c r="Y121" s="121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</row>
    <row r="122" spans="1:60" x14ac:dyDescent="0.4">
      <c r="A122" s="135"/>
      <c r="B122" s="136"/>
      <c r="C122" s="334" t="s">
        <v>730</v>
      </c>
      <c r="D122" s="335"/>
      <c r="E122" s="336">
        <v>7.24</v>
      </c>
      <c r="F122" s="139"/>
      <c r="G122" s="139"/>
      <c r="H122" s="139"/>
      <c r="I122" s="139"/>
      <c r="J122" s="139"/>
      <c r="K122" s="139"/>
      <c r="L122" s="139"/>
      <c r="M122" s="139"/>
      <c r="N122" s="138"/>
      <c r="O122" s="138"/>
      <c r="P122" s="138"/>
      <c r="Q122" s="138"/>
      <c r="R122" s="139"/>
      <c r="S122" s="139"/>
      <c r="T122" s="140"/>
      <c r="U122" s="121"/>
      <c r="V122" s="121"/>
      <c r="W122" s="121"/>
      <c r="X122" s="121"/>
      <c r="Y122" s="121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0" x14ac:dyDescent="0.4">
      <c r="A123" s="129">
        <v>47</v>
      </c>
      <c r="B123" s="130" t="s">
        <v>205</v>
      </c>
      <c r="C123" s="144" t="s">
        <v>206</v>
      </c>
      <c r="D123" s="131" t="s">
        <v>137</v>
      </c>
      <c r="E123" s="132">
        <v>79.64</v>
      </c>
      <c r="F123" s="343"/>
      <c r="G123" s="139">
        <f>F123*E123</f>
        <v>0</v>
      </c>
      <c r="H123" s="133">
        <v>24.6</v>
      </c>
      <c r="I123" s="133">
        <v>1959.1440000000002</v>
      </c>
      <c r="J123" s="133">
        <v>17.5</v>
      </c>
      <c r="K123" s="133">
        <v>1393.7</v>
      </c>
      <c r="L123" s="133">
        <v>21</v>
      </c>
      <c r="M123" s="133">
        <v>4056.9364</v>
      </c>
      <c r="N123" s="132">
        <v>0</v>
      </c>
      <c r="O123" s="132">
        <v>0</v>
      </c>
      <c r="P123" s="132">
        <v>0</v>
      </c>
      <c r="Q123" s="132">
        <v>0</v>
      </c>
      <c r="R123" s="133"/>
      <c r="S123" s="133" t="s">
        <v>129</v>
      </c>
      <c r="T123" s="134" t="s">
        <v>129</v>
      </c>
      <c r="U123" s="121">
        <v>0.03</v>
      </c>
      <c r="V123" s="121">
        <v>2.3891999999999998</v>
      </c>
      <c r="W123" s="121"/>
      <c r="X123" s="121" t="s">
        <v>130</v>
      </c>
      <c r="Y123" s="121" t="s">
        <v>131</v>
      </c>
      <c r="Z123" s="115"/>
      <c r="AA123" s="115"/>
      <c r="AB123" s="115"/>
      <c r="AC123" s="115"/>
      <c r="AD123" s="115"/>
      <c r="AE123" s="115"/>
      <c r="AF123" s="115"/>
      <c r="AG123" s="115" t="s">
        <v>132</v>
      </c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</row>
    <row r="124" spans="1:60" x14ac:dyDescent="0.4">
      <c r="A124" s="337"/>
      <c r="B124" s="338"/>
      <c r="C124" s="327" t="s">
        <v>731</v>
      </c>
      <c r="D124" s="328"/>
      <c r="E124" s="329">
        <v>79.64</v>
      </c>
      <c r="F124" s="339"/>
      <c r="G124" s="152"/>
      <c r="H124" s="340"/>
      <c r="I124" s="340"/>
      <c r="J124" s="340"/>
      <c r="K124" s="340"/>
      <c r="L124" s="340"/>
      <c r="M124" s="340"/>
      <c r="N124" s="333"/>
      <c r="O124" s="333"/>
      <c r="P124" s="333"/>
      <c r="Q124" s="333"/>
      <c r="R124" s="340"/>
      <c r="S124" s="340"/>
      <c r="T124" s="340"/>
      <c r="U124" s="121"/>
      <c r="V124" s="121"/>
      <c r="W124" s="121"/>
      <c r="X124" s="121"/>
      <c r="Y124" s="121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</row>
    <row r="125" spans="1:60" outlineLevel="1" x14ac:dyDescent="0.4">
      <c r="A125" s="118"/>
      <c r="B125" s="119"/>
      <c r="C125" s="331" t="s">
        <v>207</v>
      </c>
      <c r="D125" s="331"/>
      <c r="E125" s="331"/>
      <c r="F125" s="331"/>
      <c r="G125" s="331"/>
      <c r="H125" s="121"/>
      <c r="I125" s="121"/>
      <c r="J125" s="121"/>
      <c r="K125" s="121"/>
      <c r="L125" s="121"/>
      <c r="M125" s="121"/>
      <c r="N125" s="120"/>
      <c r="O125" s="120"/>
      <c r="P125" s="120"/>
      <c r="Q125" s="120"/>
      <c r="R125" s="121"/>
      <c r="S125" s="121"/>
      <c r="T125" s="121"/>
      <c r="U125" s="121"/>
      <c r="V125" s="121"/>
      <c r="W125" s="121"/>
      <c r="X125" s="121"/>
      <c r="Y125" s="121"/>
      <c r="Z125" s="115"/>
      <c r="AA125" s="115"/>
      <c r="AB125" s="115"/>
      <c r="AC125" s="115"/>
      <c r="AD125" s="115"/>
      <c r="AE125" s="115"/>
      <c r="AF125" s="115"/>
      <c r="AG125" s="115" t="s">
        <v>142</v>
      </c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</row>
    <row r="126" spans="1:60" ht="20.399999999999999" x14ac:dyDescent="0.4">
      <c r="A126" s="135">
        <v>48</v>
      </c>
      <c r="B126" s="136" t="s">
        <v>208</v>
      </c>
      <c r="C126" s="143" t="s">
        <v>209</v>
      </c>
      <c r="D126" s="137" t="s">
        <v>128</v>
      </c>
      <c r="E126" s="138">
        <v>492.46</v>
      </c>
      <c r="F126" s="341"/>
      <c r="G126" s="139">
        <f>F126*E126</f>
        <v>0</v>
      </c>
      <c r="H126" s="139">
        <v>17.2</v>
      </c>
      <c r="I126" s="139">
        <v>8502.784740000001</v>
      </c>
      <c r="J126" s="139">
        <v>14.3</v>
      </c>
      <c r="K126" s="139">
        <v>7069.1756850000011</v>
      </c>
      <c r="L126" s="139">
        <v>21</v>
      </c>
      <c r="M126" s="139">
        <v>18842.071599999999</v>
      </c>
      <c r="N126" s="138">
        <v>1.8000000000000001E-4</v>
      </c>
      <c r="O126" s="138">
        <v>8.8982631000000006E-2</v>
      </c>
      <c r="P126" s="138">
        <v>0</v>
      </c>
      <c r="Q126" s="138">
        <v>0</v>
      </c>
      <c r="R126" s="139"/>
      <c r="S126" s="139" t="s">
        <v>129</v>
      </c>
      <c r="T126" s="140" t="s">
        <v>129</v>
      </c>
      <c r="U126" s="121">
        <v>0.03</v>
      </c>
      <c r="V126" s="121">
        <v>14.8304385</v>
      </c>
      <c r="W126" s="121"/>
      <c r="X126" s="121" t="s">
        <v>130</v>
      </c>
      <c r="Y126" s="121" t="s">
        <v>131</v>
      </c>
      <c r="Z126" s="115"/>
      <c r="AA126" s="115"/>
      <c r="AB126" s="115"/>
      <c r="AC126" s="115"/>
      <c r="AD126" s="115"/>
      <c r="AE126" s="115"/>
      <c r="AF126" s="115"/>
      <c r="AG126" s="115" t="s">
        <v>132</v>
      </c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</row>
    <row r="127" spans="1:60" x14ac:dyDescent="0.4">
      <c r="A127" s="135">
        <v>49</v>
      </c>
      <c r="B127" s="136" t="s">
        <v>210</v>
      </c>
      <c r="C127" s="143" t="s">
        <v>211</v>
      </c>
      <c r="D127" s="137" t="s">
        <v>128</v>
      </c>
      <c r="E127" s="138">
        <v>492.46</v>
      </c>
      <c r="F127" s="341"/>
      <c r="G127" s="139">
        <f>F127*E127</f>
        <v>0</v>
      </c>
      <c r="H127" s="139">
        <v>53.05</v>
      </c>
      <c r="I127" s="139">
        <v>25226.103110499997</v>
      </c>
      <c r="J127" s="139">
        <v>163.95</v>
      </c>
      <c r="K127" s="139">
        <v>77960.784259499997</v>
      </c>
      <c r="L127" s="139">
        <v>21</v>
      </c>
      <c r="M127" s="139">
        <v>124856.1369</v>
      </c>
      <c r="N127" s="138">
        <v>2.5250000000000002E-2</v>
      </c>
      <c r="O127" s="138">
        <v>12.0067691525</v>
      </c>
      <c r="P127" s="138">
        <v>0</v>
      </c>
      <c r="Q127" s="138">
        <v>0</v>
      </c>
      <c r="R127" s="139"/>
      <c r="S127" s="139" t="s">
        <v>129</v>
      </c>
      <c r="T127" s="140" t="s">
        <v>129</v>
      </c>
      <c r="U127" s="121">
        <v>0.32</v>
      </c>
      <c r="V127" s="121">
        <v>152.16499519999999</v>
      </c>
      <c r="W127" s="121"/>
      <c r="X127" s="121" t="s">
        <v>130</v>
      </c>
      <c r="Y127" s="121" t="s">
        <v>131</v>
      </c>
      <c r="Z127" s="115"/>
      <c r="AA127" s="115"/>
      <c r="AB127" s="115"/>
      <c r="AC127" s="115"/>
      <c r="AD127" s="115"/>
      <c r="AE127" s="115"/>
      <c r="AF127" s="115"/>
      <c r="AG127" s="115" t="s">
        <v>132</v>
      </c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</row>
    <row r="128" spans="1:60" x14ac:dyDescent="0.4">
      <c r="A128" s="135">
        <v>50</v>
      </c>
      <c r="B128" s="136" t="s">
        <v>212</v>
      </c>
      <c r="C128" s="143" t="s">
        <v>213</v>
      </c>
      <c r="D128" s="137" t="s">
        <v>137</v>
      </c>
      <c r="E128" s="138">
        <v>151.94999999999999</v>
      </c>
      <c r="F128" s="341"/>
      <c r="G128" s="139">
        <f>F128*E128</f>
        <v>0</v>
      </c>
      <c r="H128" s="139">
        <v>0</v>
      </c>
      <c r="I128" s="139">
        <v>0</v>
      </c>
      <c r="J128" s="139">
        <v>26.3</v>
      </c>
      <c r="K128" s="139">
        <v>3996.2849999999999</v>
      </c>
      <c r="L128" s="139">
        <v>21</v>
      </c>
      <c r="M128" s="139">
        <v>4835.5109000000002</v>
      </c>
      <c r="N128" s="138">
        <v>0</v>
      </c>
      <c r="O128" s="138">
        <v>0</v>
      </c>
      <c r="P128" s="138">
        <v>0</v>
      </c>
      <c r="Q128" s="138">
        <v>0</v>
      </c>
      <c r="R128" s="139"/>
      <c r="S128" s="139" t="s">
        <v>129</v>
      </c>
      <c r="T128" s="140" t="s">
        <v>129</v>
      </c>
      <c r="U128" s="121">
        <v>0.06</v>
      </c>
      <c r="V128" s="121">
        <v>9.1169999999999991</v>
      </c>
      <c r="W128" s="121"/>
      <c r="X128" s="121" t="s">
        <v>130</v>
      </c>
      <c r="Y128" s="121" t="s">
        <v>131</v>
      </c>
      <c r="Z128" s="115"/>
      <c r="AA128" s="115"/>
      <c r="AB128" s="115"/>
      <c r="AC128" s="115"/>
      <c r="AD128" s="115"/>
      <c r="AE128" s="115"/>
      <c r="AF128" s="115"/>
      <c r="AG128" s="115" t="s">
        <v>132</v>
      </c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</row>
    <row r="129" spans="1:60" x14ac:dyDescent="0.4">
      <c r="A129" s="135"/>
      <c r="B129" s="136"/>
      <c r="C129" s="327" t="s">
        <v>732</v>
      </c>
      <c r="D129" s="328"/>
      <c r="E129" s="329">
        <v>151.94999999999999</v>
      </c>
      <c r="F129" s="139"/>
      <c r="G129" s="139"/>
      <c r="H129" s="139"/>
      <c r="I129" s="139"/>
      <c r="J129" s="139"/>
      <c r="K129" s="139"/>
      <c r="L129" s="139"/>
      <c r="M129" s="139"/>
      <c r="N129" s="138"/>
      <c r="O129" s="138"/>
      <c r="P129" s="138"/>
      <c r="Q129" s="138"/>
      <c r="R129" s="139"/>
      <c r="S129" s="139"/>
      <c r="T129" s="140"/>
      <c r="U129" s="121"/>
      <c r="V129" s="121"/>
      <c r="W129" s="121"/>
      <c r="X129" s="121"/>
      <c r="Y129" s="121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</row>
    <row r="130" spans="1:60" x14ac:dyDescent="0.4">
      <c r="A130" s="135">
        <v>51</v>
      </c>
      <c r="B130" s="136" t="s">
        <v>214</v>
      </c>
      <c r="C130" s="143" t="s">
        <v>215</v>
      </c>
      <c r="D130" s="137" t="s">
        <v>128</v>
      </c>
      <c r="E130" s="138">
        <v>37.08</v>
      </c>
      <c r="F130" s="341"/>
      <c r="G130" s="139">
        <f>F130*E130</f>
        <v>0</v>
      </c>
      <c r="H130" s="139">
        <v>0</v>
      </c>
      <c r="I130" s="139">
        <v>0</v>
      </c>
      <c r="J130" s="139">
        <v>185</v>
      </c>
      <c r="K130" s="139">
        <v>6859.7999999999993</v>
      </c>
      <c r="L130" s="139">
        <v>21</v>
      </c>
      <c r="M130" s="139">
        <v>8300.3580000000002</v>
      </c>
      <c r="N130" s="138">
        <v>0</v>
      </c>
      <c r="O130" s="138">
        <v>0</v>
      </c>
      <c r="P130" s="138">
        <v>0</v>
      </c>
      <c r="Q130" s="138">
        <v>0</v>
      </c>
      <c r="R130" s="139"/>
      <c r="S130" s="139" t="s">
        <v>129</v>
      </c>
      <c r="T130" s="140" t="s">
        <v>129</v>
      </c>
      <c r="U130" s="121">
        <v>0.43</v>
      </c>
      <c r="V130" s="121">
        <v>15.9444</v>
      </c>
      <c r="W130" s="121"/>
      <c r="X130" s="121" t="s">
        <v>130</v>
      </c>
      <c r="Y130" s="121" t="s">
        <v>131</v>
      </c>
      <c r="Z130" s="115"/>
      <c r="AA130" s="115"/>
      <c r="AB130" s="115"/>
      <c r="AC130" s="115"/>
      <c r="AD130" s="115"/>
      <c r="AE130" s="115"/>
      <c r="AF130" s="115"/>
      <c r="AG130" s="115" t="s">
        <v>132</v>
      </c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</row>
    <row r="131" spans="1:60" x14ac:dyDescent="0.4">
      <c r="A131" s="135"/>
      <c r="B131" s="136"/>
      <c r="C131" s="327" t="s">
        <v>733</v>
      </c>
      <c r="D131" s="328"/>
      <c r="E131" s="329"/>
      <c r="F131" s="139"/>
      <c r="G131" s="139"/>
      <c r="H131" s="139"/>
      <c r="I131" s="139"/>
      <c r="J131" s="139"/>
      <c r="K131" s="139"/>
      <c r="L131" s="139"/>
      <c r="M131" s="139"/>
      <c r="N131" s="138"/>
      <c r="O131" s="138"/>
      <c r="P131" s="138"/>
      <c r="Q131" s="138"/>
      <c r="R131" s="139"/>
      <c r="S131" s="139"/>
      <c r="T131" s="140"/>
      <c r="U131" s="121"/>
      <c r="V131" s="121"/>
      <c r="W131" s="121"/>
      <c r="X131" s="121"/>
      <c r="Y131" s="121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</row>
    <row r="132" spans="1:60" x14ac:dyDescent="0.4">
      <c r="A132" s="135"/>
      <c r="B132" s="136"/>
      <c r="C132" s="327" t="s">
        <v>734</v>
      </c>
      <c r="D132" s="328"/>
      <c r="E132" s="329">
        <v>37.08</v>
      </c>
      <c r="F132" s="139"/>
      <c r="G132" s="139"/>
      <c r="H132" s="139"/>
      <c r="I132" s="139"/>
      <c r="J132" s="139"/>
      <c r="K132" s="139"/>
      <c r="L132" s="139"/>
      <c r="M132" s="139"/>
      <c r="N132" s="138"/>
      <c r="O132" s="138"/>
      <c r="P132" s="138"/>
      <c r="Q132" s="138"/>
      <c r="R132" s="139"/>
      <c r="S132" s="139"/>
      <c r="T132" s="140"/>
      <c r="U132" s="121"/>
      <c r="V132" s="121"/>
      <c r="W132" s="121"/>
      <c r="X132" s="121"/>
      <c r="Y132" s="121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</row>
    <row r="133" spans="1:60" x14ac:dyDescent="0.4">
      <c r="A133" s="129">
        <v>52</v>
      </c>
      <c r="B133" s="130" t="s">
        <v>216</v>
      </c>
      <c r="C133" s="144" t="s">
        <v>217</v>
      </c>
      <c r="D133" s="131" t="s">
        <v>128</v>
      </c>
      <c r="E133" s="132">
        <f>492.46</f>
        <v>492.46</v>
      </c>
      <c r="F133" s="343"/>
      <c r="G133" s="139">
        <f>F133*E133</f>
        <v>0</v>
      </c>
      <c r="H133" s="133">
        <v>50.93</v>
      </c>
      <c r="I133" s="133">
        <v>24218.010017299999</v>
      </c>
      <c r="J133" s="133">
        <v>85.07</v>
      </c>
      <c r="K133" s="133">
        <v>40452.112942699998</v>
      </c>
      <c r="L133" s="133">
        <v>21</v>
      </c>
      <c r="M133" s="133">
        <v>78250.845199999996</v>
      </c>
      <c r="N133" s="132">
        <v>3.2000000000000003E-4</v>
      </c>
      <c r="O133" s="132">
        <v>0.15216499520000001</v>
      </c>
      <c r="P133" s="132">
        <v>0</v>
      </c>
      <c r="Q133" s="132">
        <v>0</v>
      </c>
      <c r="R133" s="133"/>
      <c r="S133" s="133" t="s">
        <v>129</v>
      </c>
      <c r="T133" s="134" t="s">
        <v>129</v>
      </c>
      <c r="U133" s="121">
        <v>0.16</v>
      </c>
      <c r="V133" s="121">
        <v>76.082497599999996</v>
      </c>
      <c r="W133" s="121"/>
      <c r="X133" s="121" t="s">
        <v>130</v>
      </c>
      <c r="Y133" s="121" t="s">
        <v>131</v>
      </c>
      <c r="Z133" s="115"/>
      <c r="AA133" s="115"/>
      <c r="AB133" s="115"/>
      <c r="AC133" s="115"/>
      <c r="AD133" s="115"/>
      <c r="AE133" s="115"/>
      <c r="AF133" s="115"/>
      <c r="AG133" s="115" t="s">
        <v>132</v>
      </c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</row>
    <row r="134" spans="1:60" ht="12.3" customHeight="1" outlineLevel="1" x14ac:dyDescent="0.4">
      <c r="A134" s="118"/>
      <c r="B134" s="119"/>
      <c r="C134" s="331" t="s">
        <v>218</v>
      </c>
      <c r="D134" s="331"/>
      <c r="E134" s="331"/>
      <c r="F134" s="331"/>
      <c r="G134" s="331"/>
      <c r="H134" s="121"/>
      <c r="I134" s="121"/>
      <c r="J134" s="121"/>
      <c r="K134" s="121"/>
      <c r="L134" s="121"/>
      <c r="M134" s="121"/>
      <c r="N134" s="120"/>
      <c r="O134" s="120"/>
      <c r="P134" s="120"/>
      <c r="Q134" s="120"/>
      <c r="R134" s="121"/>
      <c r="S134" s="121"/>
      <c r="T134" s="121"/>
      <c r="U134" s="121"/>
      <c r="V134" s="121"/>
      <c r="W134" s="121"/>
      <c r="X134" s="121"/>
      <c r="Y134" s="121"/>
      <c r="Z134" s="115"/>
      <c r="AA134" s="115"/>
      <c r="AB134" s="115"/>
      <c r="AC134" s="115"/>
      <c r="AD134" s="115"/>
      <c r="AE134" s="115"/>
      <c r="AF134" s="115"/>
      <c r="AG134" s="115" t="s">
        <v>142</v>
      </c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41" t="str">
        <f>C134</f>
        <v>Očištění od plísní, hub, mechů a řas. Nanesení odstraňovače, omytí povrchu tlakovou vodou s čističem.</v>
      </c>
      <c r="BB134" s="115"/>
      <c r="BC134" s="115"/>
      <c r="BD134" s="115"/>
      <c r="BE134" s="115"/>
      <c r="BF134" s="115"/>
      <c r="BG134" s="115"/>
      <c r="BH134" s="115"/>
    </row>
    <row r="135" spans="1:60" ht="20.399999999999999" x14ac:dyDescent="0.4">
      <c r="A135" s="135">
        <v>53</v>
      </c>
      <c r="B135" s="136" t="s">
        <v>219</v>
      </c>
      <c r="C135" s="143" t="s">
        <v>220</v>
      </c>
      <c r="D135" s="137" t="s">
        <v>128</v>
      </c>
      <c r="E135" s="138">
        <v>45.128799999999998</v>
      </c>
      <c r="F135" s="341"/>
      <c r="G135" s="139">
        <f>F135*E135</f>
        <v>0</v>
      </c>
      <c r="H135" s="139">
        <v>0</v>
      </c>
      <c r="I135" s="139">
        <v>0</v>
      </c>
      <c r="J135" s="139">
        <v>1568</v>
      </c>
      <c r="K135" s="139">
        <v>70761.958400000003</v>
      </c>
      <c r="L135" s="139">
        <v>21</v>
      </c>
      <c r="M135" s="139">
        <v>85621.971600000004</v>
      </c>
      <c r="N135" s="138">
        <v>8.7799999999999996E-3</v>
      </c>
      <c r="O135" s="138">
        <v>0.39623086399999996</v>
      </c>
      <c r="P135" s="138">
        <v>0</v>
      </c>
      <c r="Q135" s="138">
        <v>0</v>
      </c>
      <c r="R135" s="139"/>
      <c r="S135" s="139" t="s">
        <v>221</v>
      </c>
      <c r="T135" s="140" t="s">
        <v>169</v>
      </c>
      <c r="U135" s="121">
        <v>0.49</v>
      </c>
      <c r="V135" s="121">
        <v>22.113111999999997</v>
      </c>
      <c r="W135" s="121"/>
      <c r="X135" s="121" t="s">
        <v>130</v>
      </c>
      <c r="Y135" s="121" t="s">
        <v>131</v>
      </c>
      <c r="Z135" s="115"/>
      <c r="AA135" s="115"/>
      <c r="AB135" s="115"/>
      <c r="AC135" s="115"/>
      <c r="AD135" s="115"/>
      <c r="AE135" s="115"/>
      <c r="AF135" s="115"/>
      <c r="AG135" s="115" t="s">
        <v>132</v>
      </c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</row>
    <row r="136" spans="1:60" x14ac:dyDescent="0.4">
      <c r="A136" s="135"/>
      <c r="B136" s="136"/>
      <c r="C136" s="327" t="s">
        <v>735</v>
      </c>
      <c r="D136" s="328"/>
      <c r="E136" s="329"/>
      <c r="F136" s="139"/>
      <c r="G136" s="139"/>
      <c r="H136" s="139"/>
      <c r="I136" s="139"/>
      <c r="J136" s="139"/>
      <c r="K136" s="139"/>
      <c r="L136" s="139"/>
      <c r="M136" s="139"/>
      <c r="N136" s="138"/>
      <c r="O136" s="138"/>
      <c r="P136" s="138"/>
      <c r="Q136" s="138"/>
      <c r="R136" s="139"/>
      <c r="S136" s="139"/>
      <c r="T136" s="140"/>
      <c r="U136" s="121"/>
      <c r="V136" s="121"/>
      <c r="W136" s="121"/>
      <c r="X136" s="121"/>
      <c r="Y136" s="121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</row>
    <row r="137" spans="1:60" x14ac:dyDescent="0.4">
      <c r="A137" s="135"/>
      <c r="B137" s="136"/>
      <c r="C137" s="327" t="s">
        <v>736</v>
      </c>
      <c r="D137" s="328"/>
      <c r="E137" s="329">
        <v>32.201610000000002</v>
      </c>
      <c r="F137" s="139"/>
      <c r="G137" s="139"/>
      <c r="H137" s="139"/>
      <c r="I137" s="139"/>
      <c r="J137" s="139"/>
      <c r="K137" s="139"/>
      <c r="L137" s="139"/>
      <c r="M137" s="139"/>
      <c r="N137" s="138"/>
      <c r="O137" s="138"/>
      <c r="P137" s="138"/>
      <c r="Q137" s="138"/>
      <c r="R137" s="139"/>
      <c r="S137" s="139"/>
      <c r="T137" s="140"/>
      <c r="U137" s="121"/>
      <c r="V137" s="121"/>
      <c r="W137" s="121"/>
      <c r="X137" s="121"/>
      <c r="Y137" s="121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</row>
    <row r="138" spans="1:60" x14ac:dyDescent="0.4">
      <c r="A138" s="135"/>
      <c r="B138" s="136"/>
      <c r="C138" s="327" t="s">
        <v>737</v>
      </c>
      <c r="D138" s="328"/>
      <c r="E138" s="344">
        <v>13.254989999999999</v>
      </c>
      <c r="F138" s="139"/>
      <c r="G138" s="139"/>
      <c r="H138" s="139"/>
      <c r="I138" s="139"/>
      <c r="J138" s="139"/>
      <c r="K138" s="139"/>
      <c r="L138" s="139"/>
      <c r="M138" s="139"/>
      <c r="N138" s="138"/>
      <c r="O138" s="138"/>
      <c r="P138" s="138"/>
      <c r="Q138" s="138"/>
      <c r="R138" s="139"/>
      <c r="S138" s="139"/>
      <c r="T138" s="140"/>
      <c r="U138" s="121"/>
      <c r="V138" s="121"/>
      <c r="W138" s="121"/>
      <c r="X138" s="121"/>
      <c r="Y138" s="121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</row>
    <row r="139" spans="1:60" x14ac:dyDescent="0.4">
      <c r="A139" s="135"/>
      <c r="B139" s="136"/>
      <c r="C139" s="327" t="s">
        <v>738</v>
      </c>
      <c r="D139" s="328"/>
      <c r="E139" s="329">
        <v>-0.32779999999999998</v>
      </c>
      <c r="F139" s="139"/>
      <c r="G139" s="139"/>
      <c r="H139" s="139"/>
      <c r="I139" s="139"/>
      <c r="J139" s="139"/>
      <c r="K139" s="139"/>
      <c r="L139" s="139"/>
      <c r="M139" s="139"/>
      <c r="N139" s="138"/>
      <c r="O139" s="138"/>
      <c r="P139" s="138"/>
      <c r="Q139" s="138"/>
      <c r="R139" s="139"/>
      <c r="S139" s="139"/>
      <c r="T139" s="140"/>
      <c r="U139" s="121"/>
      <c r="V139" s="121"/>
      <c r="W139" s="121"/>
      <c r="X139" s="121"/>
      <c r="Y139" s="121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</row>
    <row r="140" spans="1:60" ht="30.6" x14ac:dyDescent="0.4">
      <c r="A140" s="129">
        <v>55</v>
      </c>
      <c r="B140" s="130" t="s">
        <v>222</v>
      </c>
      <c r="C140" s="144" t="s">
        <v>653</v>
      </c>
      <c r="D140" s="131" t="s">
        <v>128</v>
      </c>
      <c r="E140" s="132">
        <v>45.128799999999998</v>
      </c>
      <c r="F140" s="343"/>
      <c r="G140" s="139">
        <f>F140*E140</f>
        <v>0</v>
      </c>
      <c r="H140" s="133">
        <v>0</v>
      </c>
      <c r="I140" s="133">
        <v>0</v>
      </c>
      <c r="J140" s="133">
        <v>5132</v>
      </c>
      <c r="K140" s="133">
        <v>231601.00159999999</v>
      </c>
      <c r="L140" s="133">
        <v>21</v>
      </c>
      <c r="M140" s="133">
        <v>280237.20999999996</v>
      </c>
      <c r="N140" s="132">
        <v>1.9439999999999999E-2</v>
      </c>
      <c r="O140" s="132">
        <v>0.87730387199999993</v>
      </c>
      <c r="P140" s="132">
        <v>0</v>
      </c>
      <c r="Q140" s="132">
        <v>0</v>
      </c>
      <c r="R140" s="133"/>
      <c r="S140" s="133" t="s">
        <v>221</v>
      </c>
      <c r="T140" s="134" t="s">
        <v>169</v>
      </c>
      <c r="U140" s="121">
        <v>2.2200000000000002</v>
      </c>
      <c r="V140" s="121">
        <v>100.185936</v>
      </c>
      <c r="W140" s="121"/>
      <c r="X140" s="121" t="s">
        <v>130</v>
      </c>
      <c r="Y140" s="121" t="s">
        <v>131</v>
      </c>
      <c r="Z140" s="115"/>
      <c r="AA140" s="115"/>
      <c r="AB140" s="115"/>
      <c r="AC140" s="115"/>
      <c r="AD140" s="115"/>
      <c r="AE140" s="115"/>
      <c r="AF140" s="115"/>
      <c r="AG140" s="115" t="s">
        <v>132</v>
      </c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</row>
    <row r="141" spans="1:60" outlineLevel="1" x14ac:dyDescent="0.4">
      <c r="A141" s="118"/>
      <c r="B141" s="119"/>
      <c r="C141" s="331" t="s">
        <v>223</v>
      </c>
      <c r="D141" s="331"/>
      <c r="E141" s="331"/>
      <c r="F141" s="331"/>
      <c r="G141" s="331"/>
      <c r="H141" s="121"/>
      <c r="I141" s="121"/>
      <c r="J141" s="121"/>
      <c r="K141" s="121"/>
      <c r="L141" s="121"/>
      <c r="M141" s="121"/>
      <c r="N141" s="120"/>
      <c r="O141" s="120"/>
      <c r="P141" s="120"/>
      <c r="Q141" s="120"/>
      <c r="R141" s="121"/>
      <c r="S141" s="121"/>
      <c r="T141" s="121"/>
      <c r="U141" s="121"/>
      <c r="V141" s="121"/>
      <c r="W141" s="121"/>
      <c r="X141" s="121"/>
      <c r="Y141" s="121"/>
      <c r="Z141" s="115"/>
      <c r="AA141" s="115"/>
      <c r="AB141" s="115"/>
      <c r="AC141" s="115"/>
      <c r="AD141" s="115"/>
      <c r="AE141" s="115"/>
      <c r="AF141" s="115"/>
      <c r="AG141" s="115" t="s">
        <v>142</v>
      </c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</row>
    <row r="142" spans="1:60" outlineLevel="1" x14ac:dyDescent="0.4">
      <c r="A142" s="118"/>
      <c r="B142" s="119"/>
      <c r="C142" s="327" t="s">
        <v>725</v>
      </c>
      <c r="D142" s="328"/>
      <c r="E142" s="329">
        <v>45.128799999999998</v>
      </c>
      <c r="F142" s="332"/>
      <c r="G142" s="263"/>
      <c r="H142" s="121"/>
      <c r="I142" s="121"/>
      <c r="J142" s="121"/>
      <c r="K142" s="121"/>
      <c r="L142" s="121"/>
      <c r="M142" s="121"/>
      <c r="N142" s="120"/>
      <c r="O142" s="120"/>
      <c r="P142" s="120"/>
      <c r="Q142" s="120"/>
      <c r="R142" s="121"/>
      <c r="S142" s="121"/>
      <c r="T142" s="121"/>
      <c r="U142" s="121"/>
      <c r="V142" s="121"/>
      <c r="W142" s="121"/>
      <c r="X142" s="121"/>
      <c r="Y142" s="121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</row>
    <row r="143" spans="1:60" ht="20.399999999999999" x14ac:dyDescent="0.4">
      <c r="A143" s="129">
        <v>56</v>
      </c>
      <c r="B143" s="130" t="s">
        <v>224</v>
      </c>
      <c r="C143" s="144" t="s">
        <v>652</v>
      </c>
      <c r="D143" s="131" t="s">
        <v>128</v>
      </c>
      <c r="E143" s="132">
        <v>0.10163999999999999</v>
      </c>
      <c r="F143" s="343"/>
      <c r="G143" s="139">
        <f>F143*E143</f>
        <v>0</v>
      </c>
      <c r="H143" s="133">
        <v>0</v>
      </c>
      <c r="I143" s="133">
        <v>0</v>
      </c>
      <c r="J143" s="133">
        <v>8375</v>
      </c>
      <c r="K143" s="133">
        <v>851.2349999999999</v>
      </c>
      <c r="L143" s="133">
        <v>21</v>
      </c>
      <c r="M143" s="133">
        <v>1030.0003999999999</v>
      </c>
      <c r="N143" s="132">
        <v>1.14E-2</v>
      </c>
      <c r="O143" s="132">
        <v>1.1586960000000001E-3</v>
      </c>
      <c r="P143" s="132">
        <v>0</v>
      </c>
      <c r="Q143" s="132">
        <v>0</v>
      </c>
      <c r="R143" s="133"/>
      <c r="S143" s="133" t="s">
        <v>221</v>
      </c>
      <c r="T143" s="134" t="s">
        <v>169</v>
      </c>
      <c r="U143" s="121">
        <v>3.13</v>
      </c>
      <c r="V143" s="121">
        <v>0.31813319999999995</v>
      </c>
      <c r="W143" s="121"/>
      <c r="X143" s="121" t="s">
        <v>130</v>
      </c>
      <c r="Y143" s="121" t="s">
        <v>131</v>
      </c>
      <c r="Z143" s="115"/>
      <c r="AA143" s="115"/>
      <c r="AB143" s="115"/>
      <c r="AC143" s="115"/>
      <c r="AD143" s="115"/>
      <c r="AE143" s="115"/>
      <c r="AF143" s="115"/>
      <c r="AG143" s="115" t="s">
        <v>132</v>
      </c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ht="12.3" customHeight="1" outlineLevel="1" x14ac:dyDescent="0.4">
      <c r="A144" s="118"/>
      <c r="B144" s="119"/>
      <c r="C144" s="331" t="s">
        <v>225</v>
      </c>
      <c r="D144" s="331"/>
      <c r="E144" s="331"/>
      <c r="F144" s="331"/>
      <c r="G144" s="331"/>
      <c r="H144" s="121"/>
      <c r="I144" s="121"/>
      <c r="J144" s="121"/>
      <c r="K144" s="121"/>
      <c r="L144" s="121"/>
      <c r="M144" s="121"/>
      <c r="N144" s="120"/>
      <c r="O144" s="120"/>
      <c r="P144" s="120"/>
      <c r="Q144" s="120"/>
      <c r="R144" s="121"/>
      <c r="S144" s="121"/>
      <c r="T144" s="121"/>
      <c r="U144" s="121"/>
      <c r="V144" s="121"/>
      <c r="W144" s="121"/>
      <c r="X144" s="121"/>
      <c r="Y144" s="121"/>
      <c r="Z144" s="115"/>
      <c r="AA144" s="115"/>
      <c r="AB144" s="115"/>
      <c r="AC144" s="115"/>
      <c r="AD144" s="115"/>
      <c r="AE144" s="115"/>
      <c r="AF144" s="115"/>
      <c r="AG144" s="115" t="s">
        <v>142</v>
      </c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</row>
    <row r="145" spans="1:60" ht="12.3" customHeight="1" outlineLevel="1" x14ac:dyDescent="0.4">
      <c r="A145" s="118"/>
      <c r="B145" s="119"/>
      <c r="C145" s="327" t="s">
        <v>739</v>
      </c>
      <c r="D145" s="328"/>
      <c r="E145" s="329">
        <v>0.10163999999999999</v>
      </c>
      <c r="F145" s="263"/>
      <c r="G145" s="263"/>
      <c r="H145" s="121"/>
      <c r="I145" s="121"/>
      <c r="J145" s="121"/>
      <c r="K145" s="121"/>
      <c r="L145" s="121"/>
      <c r="M145" s="121"/>
      <c r="N145" s="120"/>
      <c r="O145" s="120"/>
      <c r="P145" s="120"/>
      <c r="Q145" s="120"/>
      <c r="R145" s="121"/>
      <c r="S145" s="121"/>
      <c r="T145" s="121"/>
      <c r="U145" s="121"/>
      <c r="V145" s="121"/>
      <c r="W145" s="121"/>
      <c r="X145" s="121"/>
      <c r="Y145" s="121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</row>
    <row r="146" spans="1:60" x14ac:dyDescent="0.4">
      <c r="A146" s="135">
        <v>57</v>
      </c>
      <c r="B146" s="136" t="s">
        <v>226</v>
      </c>
      <c r="C146" s="143" t="s">
        <v>227</v>
      </c>
      <c r="D146" s="137" t="s">
        <v>188</v>
      </c>
      <c r="E146" s="138">
        <v>1019.92796</v>
      </c>
      <c r="F146" s="341"/>
      <c r="G146" s="139">
        <f>F146*E146</f>
        <v>0</v>
      </c>
      <c r="H146" s="139">
        <v>0</v>
      </c>
      <c r="I146" s="139">
        <v>0</v>
      </c>
      <c r="J146" s="139">
        <v>6.5</v>
      </c>
      <c r="K146" s="139">
        <v>6629.5317400000004</v>
      </c>
      <c r="L146" s="139">
        <v>21</v>
      </c>
      <c r="M146" s="139">
        <v>8021.7312999999995</v>
      </c>
      <c r="N146" s="138">
        <v>0</v>
      </c>
      <c r="O146" s="138">
        <v>0</v>
      </c>
      <c r="P146" s="138">
        <v>0</v>
      </c>
      <c r="Q146" s="138">
        <v>0</v>
      </c>
      <c r="R146" s="139"/>
      <c r="S146" s="139" t="s">
        <v>221</v>
      </c>
      <c r="T146" s="140" t="s">
        <v>169</v>
      </c>
      <c r="U146" s="121">
        <v>0</v>
      </c>
      <c r="V146" s="121">
        <v>0</v>
      </c>
      <c r="W146" s="121"/>
      <c r="X146" s="121" t="s">
        <v>130</v>
      </c>
      <c r="Y146" s="121" t="s">
        <v>131</v>
      </c>
      <c r="Z146" s="115"/>
      <c r="AA146" s="115"/>
      <c r="AB146" s="115"/>
      <c r="AC146" s="115"/>
      <c r="AD146" s="115"/>
      <c r="AE146" s="115"/>
      <c r="AF146" s="115"/>
      <c r="AG146" s="115" t="s">
        <v>132</v>
      </c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</row>
    <row r="147" spans="1:60" x14ac:dyDescent="0.4">
      <c r="A147" s="135"/>
      <c r="B147" s="136"/>
      <c r="C147" s="327" t="s">
        <v>740</v>
      </c>
      <c r="D147" s="328"/>
      <c r="E147" s="329">
        <v>964.68043</v>
      </c>
      <c r="F147" s="139"/>
      <c r="G147" s="139"/>
      <c r="H147" s="139"/>
      <c r="I147" s="139"/>
      <c r="J147" s="139"/>
      <c r="K147" s="139"/>
      <c r="L147" s="139"/>
      <c r="M147" s="139"/>
      <c r="N147" s="138"/>
      <c r="O147" s="138"/>
      <c r="P147" s="138"/>
      <c r="Q147" s="138"/>
      <c r="R147" s="139"/>
      <c r="S147" s="139"/>
      <c r="T147" s="140"/>
      <c r="U147" s="121"/>
      <c r="V147" s="121"/>
      <c r="W147" s="121"/>
      <c r="X147" s="121"/>
      <c r="Y147" s="121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</row>
    <row r="148" spans="1:60" x14ac:dyDescent="0.4">
      <c r="A148" s="135"/>
      <c r="B148" s="136"/>
      <c r="C148" s="327" t="s">
        <v>741</v>
      </c>
      <c r="D148" s="328"/>
      <c r="E148" s="329">
        <v>55.247540000000001</v>
      </c>
      <c r="F148" s="139"/>
      <c r="G148" s="139"/>
      <c r="H148" s="139"/>
      <c r="I148" s="139"/>
      <c r="J148" s="139"/>
      <c r="K148" s="139"/>
      <c r="L148" s="139"/>
      <c r="M148" s="139"/>
      <c r="N148" s="138"/>
      <c r="O148" s="138"/>
      <c r="P148" s="138"/>
      <c r="Q148" s="138"/>
      <c r="R148" s="139"/>
      <c r="S148" s="139"/>
      <c r="T148" s="140"/>
      <c r="U148" s="121"/>
      <c r="V148" s="121"/>
      <c r="W148" s="121"/>
      <c r="X148" s="121"/>
      <c r="Y148" s="121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</row>
    <row r="149" spans="1:60" x14ac:dyDescent="0.4">
      <c r="A149" s="135">
        <v>58</v>
      </c>
      <c r="B149" s="136" t="s">
        <v>228</v>
      </c>
      <c r="C149" s="143" t="s">
        <v>229</v>
      </c>
      <c r="D149" s="137" t="s">
        <v>137</v>
      </c>
      <c r="E149" s="138">
        <v>59.62</v>
      </c>
      <c r="F149" s="341"/>
      <c r="G149" s="139">
        <f>F149*E149</f>
        <v>0</v>
      </c>
      <c r="H149" s="139">
        <v>38.6</v>
      </c>
      <c r="I149" s="139">
        <v>2301.3319999999999</v>
      </c>
      <c r="J149" s="139">
        <v>0</v>
      </c>
      <c r="K149" s="139">
        <v>0</v>
      </c>
      <c r="L149" s="139">
        <v>21</v>
      </c>
      <c r="M149" s="139">
        <v>2784.6092999999996</v>
      </c>
      <c r="N149" s="138">
        <v>2.0000000000000002E-5</v>
      </c>
      <c r="O149" s="138">
        <v>1.1924000000000001E-3</v>
      </c>
      <c r="P149" s="138">
        <v>0</v>
      </c>
      <c r="Q149" s="138">
        <v>0</v>
      </c>
      <c r="R149" s="139" t="s">
        <v>167</v>
      </c>
      <c r="S149" s="139" t="s">
        <v>129</v>
      </c>
      <c r="T149" s="140" t="s">
        <v>129</v>
      </c>
      <c r="U149" s="121">
        <v>0</v>
      </c>
      <c r="V149" s="121">
        <v>0</v>
      </c>
      <c r="W149" s="121"/>
      <c r="X149" s="121" t="s">
        <v>170</v>
      </c>
      <c r="Y149" s="121" t="s">
        <v>131</v>
      </c>
      <c r="Z149" s="115"/>
      <c r="AA149" s="115"/>
      <c r="AB149" s="115"/>
      <c r="AC149" s="115"/>
      <c r="AD149" s="115"/>
      <c r="AE149" s="115"/>
      <c r="AF149" s="115"/>
      <c r="AG149" s="115" t="s">
        <v>171</v>
      </c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</row>
    <row r="150" spans="1:60" x14ac:dyDescent="0.4">
      <c r="A150" s="135"/>
      <c r="B150" s="136"/>
      <c r="C150" s="327" t="s">
        <v>742</v>
      </c>
      <c r="D150" s="328"/>
      <c r="E150" s="344">
        <v>59.62</v>
      </c>
      <c r="F150" s="139"/>
      <c r="G150" s="139"/>
      <c r="H150" s="139"/>
      <c r="I150" s="139"/>
      <c r="J150" s="139"/>
      <c r="K150" s="139"/>
      <c r="L150" s="139"/>
      <c r="M150" s="139"/>
      <c r="N150" s="138"/>
      <c r="O150" s="138"/>
      <c r="P150" s="138"/>
      <c r="Q150" s="138"/>
      <c r="R150" s="139"/>
      <c r="S150" s="139"/>
      <c r="T150" s="140"/>
      <c r="U150" s="121"/>
      <c r="V150" s="121"/>
      <c r="W150" s="121"/>
      <c r="X150" s="121"/>
      <c r="Y150" s="121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</row>
    <row r="151" spans="1:60" x14ac:dyDescent="0.4">
      <c r="A151" s="135">
        <v>59</v>
      </c>
      <c r="B151" s="136" t="s">
        <v>230</v>
      </c>
      <c r="C151" s="143" t="s">
        <v>231</v>
      </c>
      <c r="D151" s="137" t="s">
        <v>137</v>
      </c>
      <c r="E151" s="138">
        <v>167.14500000000001</v>
      </c>
      <c r="F151" s="341"/>
      <c r="G151" s="139">
        <f>F151*E151</f>
        <v>0</v>
      </c>
      <c r="H151" s="139">
        <v>152.5</v>
      </c>
      <c r="I151" s="139">
        <v>25489.612500000003</v>
      </c>
      <c r="J151" s="139">
        <v>0</v>
      </c>
      <c r="K151" s="139">
        <v>0</v>
      </c>
      <c r="L151" s="139">
        <v>21</v>
      </c>
      <c r="M151" s="139">
        <v>30842.428100000001</v>
      </c>
      <c r="N151" s="138">
        <v>1.1E-4</v>
      </c>
      <c r="O151" s="138">
        <v>1.8385950000000002E-2</v>
      </c>
      <c r="P151" s="138">
        <v>0</v>
      </c>
      <c r="Q151" s="138">
        <v>0</v>
      </c>
      <c r="R151" s="139" t="s">
        <v>167</v>
      </c>
      <c r="S151" s="139" t="s">
        <v>129</v>
      </c>
      <c r="T151" s="140" t="s">
        <v>129</v>
      </c>
      <c r="U151" s="121">
        <v>0</v>
      </c>
      <c r="V151" s="121">
        <v>0</v>
      </c>
      <c r="W151" s="121"/>
      <c r="X151" s="121" t="s">
        <v>170</v>
      </c>
      <c r="Y151" s="121" t="s">
        <v>131</v>
      </c>
      <c r="Z151" s="115"/>
      <c r="AA151" s="115"/>
      <c r="AB151" s="115"/>
      <c r="AC151" s="115"/>
      <c r="AD151" s="115"/>
      <c r="AE151" s="115"/>
      <c r="AF151" s="115"/>
      <c r="AG151" s="115" t="s">
        <v>171</v>
      </c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</row>
    <row r="152" spans="1:60" x14ac:dyDescent="0.4">
      <c r="A152" s="135"/>
      <c r="B152" s="136"/>
      <c r="C152" s="327" t="s">
        <v>743</v>
      </c>
      <c r="D152" s="328"/>
      <c r="E152" s="329">
        <v>167.14500000000001</v>
      </c>
      <c r="F152" s="139"/>
      <c r="G152" s="139"/>
      <c r="H152" s="139"/>
      <c r="I152" s="139"/>
      <c r="J152" s="139"/>
      <c r="K152" s="139"/>
      <c r="L152" s="139"/>
      <c r="M152" s="139"/>
      <c r="N152" s="138"/>
      <c r="O152" s="138"/>
      <c r="P152" s="138"/>
      <c r="Q152" s="138"/>
      <c r="R152" s="139"/>
      <c r="S152" s="139"/>
      <c r="T152" s="140"/>
      <c r="U152" s="121"/>
      <c r="V152" s="121"/>
      <c r="W152" s="121"/>
      <c r="X152" s="121"/>
      <c r="Y152" s="121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</row>
    <row r="153" spans="1:60" x14ac:dyDescent="0.4">
      <c r="A153" s="135">
        <v>61</v>
      </c>
      <c r="B153" s="136" t="s">
        <v>232</v>
      </c>
      <c r="C153" s="143" t="s">
        <v>233</v>
      </c>
      <c r="D153" s="137" t="s">
        <v>128</v>
      </c>
      <c r="E153" s="138">
        <v>9.6683199999999996</v>
      </c>
      <c r="F153" s="341"/>
      <c r="G153" s="139">
        <f>F153*E153</f>
        <v>0</v>
      </c>
      <c r="H153" s="139">
        <v>220.5</v>
      </c>
      <c r="I153" s="139">
        <v>2131.86456</v>
      </c>
      <c r="J153" s="139">
        <v>0</v>
      </c>
      <c r="K153" s="139">
        <v>0</v>
      </c>
      <c r="L153" s="139">
        <v>21</v>
      </c>
      <c r="M153" s="139">
        <v>2579.5506</v>
      </c>
      <c r="N153" s="138">
        <v>3.0000000000000001E-3</v>
      </c>
      <c r="O153" s="138">
        <v>2.900496E-2</v>
      </c>
      <c r="P153" s="138">
        <v>0</v>
      </c>
      <c r="Q153" s="138">
        <v>0</v>
      </c>
      <c r="R153" s="139" t="s">
        <v>167</v>
      </c>
      <c r="S153" s="139" t="s">
        <v>129</v>
      </c>
      <c r="T153" s="140" t="s">
        <v>129</v>
      </c>
      <c r="U153" s="121">
        <v>0</v>
      </c>
      <c r="V153" s="121">
        <v>0</v>
      </c>
      <c r="W153" s="121"/>
      <c r="X153" s="121" t="s">
        <v>170</v>
      </c>
      <c r="Y153" s="121" t="s">
        <v>131</v>
      </c>
      <c r="Z153" s="115"/>
      <c r="AA153" s="115"/>
      <c r="AB153" s="115"/>
      <c r="AC153" s="115"/>
      <c r="AD153" s="115"/>
      <c r="AE153" s="115"/>
      <c r="AF153" s="115"/>
      <c r="AG153" s="115" t="s">
        <v>171</v>
      </c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</row>
    <row r="154" spans="1:60" x14ac:dyDescent="0.4">
      <c r="A154" s="135"/>
      <c r="B154" s="136"/>
      <c r="C154" s="327" t="s">
        <v>744</v>
      </c>
      <c r="D154" s="328"/>
      <c r="E154" s="329">
        <v>9.6683199999999996</v>
      </c>
      <c r="F154" s="139"/>
      <c r="G154" s="139"/>
      <c r="H154" s="139"/>
      <c r="I154" s="139"/>
      <c r="J154" s="139"/>
      <c r="K154" s="139"/>
      <c r="L154" s="139"/>
      <c r="M154" s="139"/>
      <c r="N154" s="138"/>
      <c r="O154" s="138"/>
      <c r="P154" s="138"/>
      <c r="Q154" s="138"/>
      <c r="R154" s="139"/>
      <c r="S154" s="139"/>
      <c r="T154" s="140"/>
      <c r="U154" s="121"/>
      <c r="V154" s="121"/>
      <c r="W154" s="121"/>
      <c r="X154" s="121"/>
      <c r="Y154" s="121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</row>
    <row r="155" spans="1:60" x14ac:dyDescent="0.4">
      <c r="A155" s="135">
        <v>62</v>
      </c>
      <c r="B155" s="136" t="s">
        <v>234</v>
      </c>
      <c r="C155" s="143" t="s">
        <v>235</v>
      </c>
      <c r="D155" s="137" t="s">
        <v>128</v>
      </c>
      <c r="E155" s="138">
        <v>126.61431</v>
      </c>
      <c r="F155" s="341"/>
      <c r="G155" s="139">
        <f>F155*E155</f>
        <v>0</v>
      </c>
      <c r="H155" s="139">
        <v>244.5</v>
      </c>
      <c r="I155" s="139">
        <v>30957.198795</v>
      </c>
      <c r="J155" s="139">
        <v>0</v>
      </c>
      <c r="K155" s="139">
        <v>0</v>
      </c>
      <c r="L155" s="139">
        <v>21</v>
      </c>
      <c r="M155" s="139">
        <v>37458.212</v>
      </c>
      <c r="N155" s="138">
        <v>4.4999999999999997E-3</v>
      </c>
      <c r="O155" s="138">
        <v>0.56976439499999998</v>
      </c>
      <c r="P155" s="138">
        <v>0</v>
      </c>
      <c r="Q155" s="138">
        <v>0</v>
      </c>
      <c r="R155" s="139" t="s">
        <v>167</v>
      </c>
      <c r="S155" s="139" t="s">
        <v>129</v>
      </c>
      <c r="T155" s="140" t="s">
        <v>129</v>
      </c>
      <c r="U155" s="121">
        <v>0</v>
      </c>
      <c r="V155" s="121">
        <v>0</v>
      </c>
      <c r="W155" s="121"/>
      <c r="X155" s="121" t="s">
        <v>170</v>
      </c>
      <c r="Y155" s="121" t="s">
        <v>131</v>
      </c>
      <c r="Z155" s="115"/>
      <c r="AA155" s="115"/>
      <c r="AB155" s="115"/>
      <c r="AC155" s="115"/>
      <c r="AD155" s="115"/>
      <c r="AE155" s="115"/>
      <c r="AF155" s="115"/>
      <c r="AG155" s="115" t="s">
        <v>171</v>
      </c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</row>
    <row r="156" spans="1:60" x14ac:dyDescent="0.4">
      <c r="A156" s="147"/>
      <c r="B156" s="148"/>
      <c r="C156" s="327" t="s">
        <v>745</v>
      </c>
      <c r="D156" s="328"/>
      <c r="E156" s="329">
        <v>126.61431</v>
      </c>
      <c r="F156" s="152"/>
      <c r="G156" s="152"/>
      <c r="H156" s="152"/>
      <c r="I156" s="152"/>
      <c r="J156" s="152"/>
      <c r="K156" s="152"/>
      <c r="L156" s="152"/>
      <c r="M156" s="152"/>
      <c r="N156" s="151"/>
      <c r="O156" s="151"/>
      <c r="P156" s="151"/>
      <c r="Q156" s="151"/>
      <c r="R156" s="152"/>
      <c r="S156" s="152"/>
      <c r="T156" s="153"/>
      <c r="U156" s="121"/>
      <c r="V156" s="121"/>
      <c r="W156" s="121"/>
      <c r="X156" s="121"/>
      <c r="Y156" s="121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</row>
    <row r="157" spans="1:60" x14ac:dyDescent="0.4">
      <c r="A157" s="123" t="s">
        <v>126</v>
      </c>
      <c r="B157" s="124" t="s">
        <v>61</v>
      </c>
      <c r="C157" s="142" t="s">
        <v>62</v>
      </c>
      <c r="D157" s="125"/>
      <c r="E157" s="126"/>
      <c r="F157" s="127"/>
      <c r="G157" s="127">
        <f>G158</f>
        <v>0</v>
      </c>
      <c r="H157" s="127"/>
      <c r="I157" s="127">
        <v>28442.560000000001</v>
      </c>
      <c r="J157" s="127"/>
      <c r="K157" s="127">
        <v>9253.2000000000007</v>
      </c>
      <c r="L157" s="127"/>
      <c r="M157" s="127"/>
      <c r="N157" s="126"/>
      <c r="O157" s="126"/>
      <c r="P157" s="126"/>
      <c r="Q157" s="126"/>
      <c r="R157" s="127"/>
      <c r="S157" s="127"/>
      <c r="T157" s="128"/>
      <c r="U157" s="122"/>
      <c r="V157" s="122"/>
      <c r="W157" s="122"/>
      <c r="X157" s="122"/>
      <c r="Y157" s="122"/>
      <c r="AG157" t="s">
        <v>127</v>
      </c>
    </row>
    <row r="158" spans="1:60" ht="20.399999999999999" x14ac:dyDescent="0.4">
      <c r="A158" s="129">
        <v>65</v>
      </c>
      <c r="B158" s="130" t="s">
        <v>236</v>
      </c>
      <c r="C158" s="144" t="s">
        <v>237</v>
      </c>
      <c r="D158" s="131" t="s">
        <v>128</v>
      </c>
      <c r="E158" s="132">
        <v>24.164999999999999</v>
      </c>
      <c r="F158" s="343"/>
      <c r="G158" s="133">
        <f>E158*F158</f>
        <v>0</v>
      </c>
      <c r="H158" s="133">
        <v>424.39</v>
      </c>
      <c r="I158" s="133">
        <v>10255.384349999998</v>
      </c>
      <c r="J158" s="133">
        <v>184.61</v>
      </c>
      <c r="K158" s="133">
        <v>4461.1006500000003</v>
      </c>
      <c r="L158" s="133">
        <v>21</v>
      </c>
      <c r="M158" s="133">
        <v>17806.9529</v>
      </c>
      <c r="N158" s="132">
        <v>4.0300000000000002E-2</v>
      </c>
      <c r="O158" s="132">
        <v>0.97384950000000003</v>
      </c>
      <c r="P158" s="132">
        <v>0</v>
      </c>
      <c r="Q158" s="132">
        <v>0</v>
      </c>
      <c r="R158" s="133"/>
      <c r="S158" s="133" t="s">
        <v>129</v>
      </c>
      <c r="T158" s="134" t="s">
        <v>129</v>
      </c>
      <c r="U158" s="121">
        <v>0.36</v>
      </c>
      <c r="V158" s="121">
        <v>8.6993999999999989</v>
      </c>
      <c r="W158" s="121"/>
      <c r="X158" s="121" t="s">
        <v>130</v>
      </c>
      <c r="Y158" s="121" t="s">
        <v>131</v>
      </c>
      <c r="Z158" s="115"/>
      <c r="AA158" s="115"/>
      <c r="AB158" s="115"/>
      <c r="AC158" s="115"/>
      <c r="AD158" s="115"/>
      <c r="AE158" s="115"/>
      <c r="AF158" s="115"/>
      <c r="AG158" s="115" t="s">
        <v>132</v>
      </c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outlineLevel="1" x14ac:dyDescent="0.4">
      <c r="A159" s="118"/>
      <c r="B159" s="119"/>
      <c r="C159" s="331" t="s">
        <v>238</v>
      </c>
      <c r="D159" s="331"/>
      <c r="E159" s="331"/>
      <c r="F159" s="331"/>
      <c r="G159" s="331"/>
      <c r="H159" s="121"/>
      <c r="I159" s="121"/>
      <c r="J159" s="121"/>
      <c r="K159" s="121"/>
      <c r="L159" s="121"/>
      <c r="M159" s="121"/>
      <c r="N159" s="120"/>
      <c r="O159" s="120"/>
      <c r="P159" s="120"/>
      <c r="Q159" s="120"/>
      <c r="R159" s="121"/>
      <c r="S159" s="121"/>
      <c r="T159" s="121"/>
      <c r="U159" s="121"/>
      <c r="V159" s="121"/>
      <c r="W159" s="121"/>
      <c r="X159" s="121"/>
      <c r="Y159" s="121"/>
      <c r="Z159" s="115"/>
      <c r="AA159" s="115"/>
      <c r="AB159" s="115"/>
      <c r="AC159" s="115"/>
      <c r="AD159" s="115"/>
      <c r="AE159" s="115"/>
      <c r="AF159" s="115"/>
      <c r="AG159" s="115" t="s">
        <v>142</v>
      </c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</row>
    <row r="160" spans="1:60" outlineLevel="1" x14ac:dyDescent="0.4">
      <c r="A160" s="118"/>
      <c r="B160" s="119"/>
      <c r="C160" s="327" t="s">
        <v>746</v>
      </c>
      <c r="D160" s="328"/>
      <c r="E160" s="329">
        <v>24.164999999999999</v>
      </c>
      <c r="F160" s="263"/>
      <c r="G160" s="263"/>
      <c r="H160" s="121"/>
      <c r="I160" s="121"/>
      <c r="J160" s="121"/>
      <c r="K160" s="121"/>
      <c r="L160" s="121"/>
      <c r="M160" s="121"/>
      <c r="N160" s="120"/>
      <c r="O160" s="120"/>
      <c r="P160" s="120"/>
      <c r="Q160" s="120"/>
      <c r="R160" s="121"/>
      <c r="S160" s="121"/>
      <c r="T160" s="121"/>
      <c r="U160" s="121"/>
      <c r="V160" s="121"/>
      <c r="W160" s="121"/>
      <c r="X160" s="121"/>
      <c r="Y160" s="121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</row>
    <row r="161" spans="1:60" x14ac:dyDescent="0.4">
      <c r="A161" s="123" t="s">
        <v>126</v>
      </c>
      <c r="B161" s="124" t="s">
        <v>63</v>
      </c>
      <c r="C161" s="142" t="s">
        <v>64</v>
      </c>
      <c r="D161" s="125"/>
      <c r="E161" s="126"/>
      <c r="F161" s="127"/>
      <c r="G161" s="127">
        <f>SUM(G162:G168)</f>
        <v>0</v>
      </c>
      <c r="H161" s="127"/>
      <c r="I161" s="127">
        <v>17847.93</v>
      </c>
      <c r="J161" s="127"/>
      <c r="K161" s="127">
        <v>5924.25</v>
      </c>
      <c r="L161" s="127"/>
      <c r="M161" s="127"/>
      <c r="N161" s="126"/>
      <c r="O161" s="126"/>
      <c r="P161" s="126"/>
      <c r="Q161" s="126"/>
      <c r="R161" s="127"/>
      <c r="S161" s="127"/>
      <c r="T161" s="128"/>
      <c r="U161" s="122"/>
      <c r="V161" s="122"/>
      <c r="W161" s="122"/>
      <c r="X161" s="122"/>
      <c r="Y161" s="122"/>
      <c r="AG161" t="s">
        <v>127</v>
      </c>
    </row>
    <row r="162" spans="1:60" x14ac:dyDescent="0.4">
      <c r="A162" s="135">
        <v>71</v>
      </c>
      <c r="B162" s="136" t="s">
        <v>239</v>
      </c>
      <c r="C162" s="143" t="s">
        <v>240</v>
      </c>
      <c r="D162" s="137" t="s">
        <v>137</v>
      </c>
      <c r="E162" s="138">
        <v>69.09</v>
      </c>
      <c r="F162" s="341"/>
      <c r="G162" s="133">
        <f>E162*F162</f>
        <v>0</v>
      </c>
      <c r="H162" s="139">
        <v>104.81</v>
      </c>
      <c r="I162" s="139">
        <v>7241.3229000000001</v>
      </c>
      <c r="J162" s="139">
        <v>72.69</v>
      </c>
      <c r="K162" s="139">
        <v>5022.1521000000002</v>
      </c>
      <c r="L162" s="139">
        <v>21</v>
      </c>
      <c r="M162" s="139">
        <v>14838.810799999999</v>
      </c>
      <c r="N162" s="138">
        <v>0.10249999999999999</v>
      </c>
      <c r="O162" s="138">
        <v>7.0817249999999996</v>
      </c>
      <c r="P162" s="138">
        <v>0</v>
      </c>
      <c r="Q162" s="138">
        <v>0</v>
      </c>
      <c r="R162" s="139"/>
      <c r="S162" s="139" t="s">
        <v>129</v>
      </c>
      <c r="T162" s="140" t="s">
        <v>129</v>
      </c>
      <c r="U162" s="121">
        <v>0.14000000000000001</v>
      </c>
      <c r="V162" s="121">
        <v>9.672600000000001</v>
      </c>
      <c r="W162" s="121"/>
      <c r="X162" s="121" t="s">
        <v>130</v>
      </c>
      <c r="Y162" s="121" t="s">
        <v>131</v>
      </c>
      <c r="Z162" s="115"/>
      <c r="AA162" s="115"/>
      <c r="AB162" s="115"/>
      <c r="AC162" s="115"/>
      <c r="AD162" s="115"/>
      <c r="AE162" s="115"/>
      <c r="AF162" s="115"/>
      <c r="AG162" s="115" t="s">
        <v>132</v>
      </c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</row>
    <row r="163" spans="1:60" x14ac:dyDescent="0.4">
      <c r="A163" s="135"/>
      <c r="B163" s="136"/>
      <c r="C163" s="327" t="s">
        <v>747</v>
      </c>
      <c r="D163" s="328"/>
      <c r="E163" s="329">
        <v>69.09</v>
      </c>
      <c r="F163" s="139"/>
      <c r="G163" s="133"/>
      <c r="H163" s="139"/>
      <c r="I163" s="139"/>
      <c r="J163" s="139"/>
      <c r="K163" s="139"/>
      <c r="L163" s="139"/>
      <c r="M163" s="139"/>
      <c r="N163" s="138"/>
      <c r="O163" s="138"/>
      <c r="P163" s="138"/>
      <c r="Q163" s="138"/>
      <c r="R163" s="139"/>
      <c r="S163" s="139"/>
      <c r="T163" s="140"/>
      <c r="U163" s="121"/>
      <c r="V163" s="121"/>
      <c r="W163" s="121"/>
      <c r="X163" s="121"/>
      <c r="Y163" s="121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</row>
    <row r="164" spans="1:60" x14ac:dyDescent="0.4">
      <c r="A164" s="135">
        <v>72</v>
      </c>
      <c r="B164" s="136" t="s">
        <v>241</v>
      </c>
      <c r="C164" s="143" t="s">
        <v>242</v>
      </c>
      <c r="D164" s="137" t="s">
        <v>140</v>
      </c>
      <c r="E164" s="138">
        <v>0.69089999999999996</v>
      </c>
      <c r="F164" s="341"/>
      <c r="G164" s="133">
        <f>E164*F164</f>
        <v>0</v>
      </c>
      <c r="H164" s="139">
        <v>2572.79</v>
      </c>
      <c r="I164" s="139">
        <v>1777.5406109999999</v>
      </c>
      <c r="J164" s="139">
        <v>687.21</v>
      </c>
      <c r="K164" s="139">
        <v>474.79338899999999</v>
      </c>
      <c r="L164" s="139">
        <v>21</v>
      </c>
      <c r="M164" s="139">
        <v>2725.3192999999997</v>
      </c>
      <c r="N164" s="138">
        <v>2.5249999999999999</v>
      </c>
      <c r="O164" s="138">
        <v>1.7445224999999998</v>
      </c>
      <c r="P164" s="138">
        <v>0</v>
      </c>
      <c r="Q164" s="138">
        <v>0</v>
      </c>
      <c r="R164" s="139"/>
      <c r="S164" s="139" t="s">
        <v>129</v>
      </c>
      <c r="T164" s="140" t="s">
        <v>129</v>
      </c>
      <c r="U164" s="121">
        <v>1.4419999999999999</v>
      </c>
      <c r="V164" s="121">
        <v>0.99627779999999988</v>
      </c>
      <c r="W164" s="121"/>
      <c r="X164" s="121" t="s">
        <v>130</v>
      </c>
      <c r="Y164" s="121" t="s">
        <v>131</v>
      </c>
      <c r="Z164" s="115"/>
      <c r="AA164" s="115"/>
      <c r="AB164" s="115"/>
      <c r="AC164" s="115"/>
      <c r="AD164" s="115"/>
      <c r="AE164" s="115"/>
      <c r="AF164" s="115"/>
      <c r="AG164" s="115" t="s">
        <v>132</v>
      </c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</row>
    <row r="165" spans="1:60" x14ac:dyDescent="0.4">
      <c r="A165" s="135"/>
      <c r="B165" s="136"/>
      <c r="C165" s="327" t="s">
        <v>748</v>
      </c>
      <c r="D165" s="328"/>
      <c r="E165" s="329">
        <v>0.69089999999999996</v>
      </c>
      <c r="F165" s="139"/>
      <c r="G165" s="133"/>
      <c r="H165" s="139"/>
      <c r="I165" s="139"/>
      <c r="J165" s="139"/>
      <c r="K165" s="139"/>
      <c r="L165" s="139"/>
      <c r="M165" s="139"/>
      <c r="N165" s="138"/>
      <c r="O165" s="138"/>
      <c r="P165" s="138"/>
      <c r="Q165" s="138"/>
      <c r="R165" s="139"/>
      <c r="S165" s="139"/>
      <c r="T165" s="140"/>
      <c r="U165" s="121"/>
      <c r="V165" s="121"/>
      <c r="W165" s="121"/>
      <c r="X165" s="121"/>
      <c r="Y165" s="121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</row>
    <row r="166" spans="1:60" x14ac:dyDescent="0.4">
      <c r="A166" s="135">
        <v>73</v>
      </c>
      <c r="B166" s="136" t="s">
        <v>243</v>
      </c>
      <c r="C166" s="143" t="s">
        <v>244</v>
      </c>
      <c r="D166" s="137" t="s">
        <v>137</v>
      </c>
      <c r="E166" s="138">
        <v>12.3</v>
      </c>
      <c r="F166" s="341"/>
      <c r="G166" s="133">
        <f>E166*F166</f>
        <v>0</v>
      </c>
      <c r="H166" s="139">
        <v>47.16</v>
      </c>
      <c r="I166" s="139">
        <v>580.06799999999998</v>
      </c>
      <c r="J166" s="139">
        <v>34.74</v>
      </c>
      <c r="K166" s="139">
        <v>427.30200000000002</v>
      </c>
      <c r="L166" s="139">
        <v>21</v>
      </c>
      <c r="M166" s="139">
        <v>1218.9177</v>
      </c>
      <c r="N166" s="138">
        <v>0</v>
      </c>
      <c r="O166" s="138">
        <v>0</v>
      </c>
      <c r="P166" s="138">
        <v>0</v>
      </c>
      <c r="Q166" s="138">
        <v>0</v>
      </c>
      <c r="R166" s="139"/>
      <c r="S166" s="139" t="s">
        <v>129</v>
      </c>
      <c r="T166" s="140" t="s">
        <v>129</v>
      </c>
      <c r="U166" s="121">
        <v>3.6999999999999998E-2</v>
      </c>
      <c r="V166" s="121">
        <v>0.4551</v>
      </c>
      <c r="W166" s="121"/>
      <c r="X166" s="121" t="s">
        <v>130</v>
      </c>
      <c r="Y166" s="121" t="s">
        <v>131</v>
      </c>
      <c r="Z166" s="115"/>
      <c r="AA166" s="115"/>
      <c r="AB166" s="115"/>
      <c r="AC166" s="115"/>
      <c r="AD166" s="115"/>
      <c r="AE166" s="115"/>
      <c r="AF166" s="115"/>
      <c r="AG166" s="115" t="s">
        <v>132</v>
      </c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</row>
    <row r="167" spans="1:60" x14ac:dyDescent="0.4">
      <c r="A167" s="135"/>
      <c r="B167" s="136"/>
      <c r="C167" s="327" t="s">
        <v>749</v>
      </c>
      <c r="D167" s="328"/>
      <c r="E167" s="329">
        <v>12.3</v>
      </c>
      <c r="F167" s="139"/>
      <c r="G167" s="133"/>
      <c r="H167" s="139"/>
      <c r="I167" s="139"/>
      <c r="J167" s="139"/>
      <c r="K167" s="139"/>
      <c r="L167" s="139"/>
      <c r="M167" s="139"/>
      <c r="N167" s="138"/>
      <c r="O167" s="138"/>
      <c r="P167" s="138"/>
      <c r="Q167" s="138"/>
      <c r="R167" s="139"/>
      <c r="S167" s="139"/>
      <c r="T167" s="140"/>
      <c r="U167" s="121"/>
      <c r="V167" s="121"/>
      <c r="W167" s="121"/>
      <c r="X167" s="121"/>
      <c r="Y167" s="121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</row>
    <row r="168" spans="1:60" x14ac:dyDescent="0.4">
      <c r="A168" s="135">
        <v>74</v>
      </c>
      <c r="B168" s="136" t="s">
        <v>245</v>
      </c>
      <c r="C168" s="143" t="s">
        <v>246</v>
      </c>
      <c r="D168" s="137" t="s">
        <v>188</v>
      </c>
      <c r="E168" s="138">
        <v>73</v>
      </c>
      <c r="F168" s="341"/>
      <c r="G168" s="133">
        <f>E168*F168</f>
        <v>0</v>
      </c>
      <c r="H168" s="139">
        <v>113</v>
      </c>
      <c r="I168" s="139">
        <v>8249</v>
      </c>
      <c r="J168" s="139">
        <v>0</v>
      </c>
      <c r="K168" s="139">
        <v>0</v>
      </c>
      <c r="L168" s="139">
        <v>21</v>
      </c>
      <c r="M168" s="139">
        <v>9981.2899999999991</v>
      </c>
      <c r="N168" s="138">
        <v>2.7E-2</v>
      </c>
      <c r="O168" s="138">
        <v>1.9710000000000001</v>
      </c>
      <c r="P168" s="138">
        <v>0</v>
      </c>
      <c r="Q168" s="138">
        <v>0</v>
      </c>
      <c r="R168" s="139" t="s">
        <v>167</v>
      </c>
      <c r="S168" s="139" t="s">
        <v>129</v>
      </c>
      <c r="T168" s="140" t="s">
        <v>129</v>
      </c>
      <c r="U168" s="121">
        <v>0</v>
      </c>
      <c r="V168" s="121">
        <v>0</v>
      </c>
      <c r="W168" s="121"/>
      <c r="X168" s="121" t="s">
        <v>170</v>
      </c>
      <c r="Y168" s="121" t="s">
        <v>131</v>
      </c>
      <c r="Z168" s="115"/>
      <c r="AA168" s="115"/>
      <c r="AB168" s="115"/>
      <c r="AC168" s="115"/>
      <c r="AD168" s="115"/>
      <c r="AE168" s="115"/>
      <c r="AF168" s="115"/>
      <c r="AG168" s="115" t="s">
        <v>171</v>
      </c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</row>
    <row r="169" spans="1:60" x14ac:dyDescent="0.4">
      <c r="A169" s="123" t="s">
        <v>126</v>
      </c>
      <c r="B169" s="124" t="s">
        <v>65</v>
      </c>
      <c r="C169" s="142" t="s">
        <v>66</v>
      </c>
      <c r="D169" s="125"/>
      <c r="E169" s="126"/>
      <c r="F169" s="127"/>
      <c r="G169" s="127">
        <f>G170+SUM(G173:G183)</f>
        <v>0</v>
      </c>
      <c r="H169" s="127"/>
      <c r="I169" s="127">
        <v>201974.78</v>
      </c>
      <c r="J169" s="127"/>
      <c r="K169" s="127">
        <v>150405.82</v>
      </c>
      <c r="L169" s="127"/>
      <c r="M169" s="127"/>
      <c r="N169" s="126"/>
      <c r="O169" s="126"/>
      <c r="P169" s="126"/>
      <c r="Q169" s="126"/>
      <c r="R169" s="127"/>
      <c r="S169" s="127"/>
      <c r="T169" s="128"/>
      <c r="U169" s="122"/>
      <c r="V169" s="122"/>
      <c r="W169" s="122"/>
      <c r="X169" s="122"/>
      <c r="Y169" s="122"/>
      <c r="AG169" t="s">
        <v>127</v>
      </c>
    </row>
    <row r="170" spans="1:60" x14ac:dyDescent="0.4">
      <c r="A170" s="129">
        <v>75</v>
      </c>
      <c r="B170" s="130" t="s">
        <v>247</v>
      </c>
      <c r="C170" s="144" t="s">
        <v>248</v>
      </c>
      <c r="D170" s="131" t="s">
        <v>128</v>
      </c>
      <c r="E170" s="132">
        <v>720.36</v>
      </c>
      <c r="F170" s="343"/>
      <c r="G170" s="133">
        <f>E170*F170</f>
        <v>0</v>
      </c>
      <c r="H170" s="133">
        <v>0.05</v>
      </c>
      <c r="I170" s="133">
        <v>36.018000000000001</v>
      </c>
      <c r="J170" s="133">
        <v>72.849999999999994</v>
      </c>
      <c r="K170" s="133">
        <v>52478.225999999995</v>
      </c>
      <c r="L170" s="133">
        <v>21</v>
      </c>
      <c r="M170" s="133">
        <v>63542.230399999993</v>
      </c>
      <c r="N170" s="132">
        <v>1.8380000000000001E-2</v>
      </c>
      <c r="O170" s="132">
        <v>13.240216800000001</v>
      </c>
      <c r="P170" s="132">
        <v>0</v>
      </c>
      <c r="Q170" s="132">
        <v>0</v>
      </c>
      <c r="R170" s="133"/>
      <c r="S170" s="133" t="s">
        <v>129</v>
      </c>
      <c r="T170" s="134" t="s">
        <v>129</v>
      </c>
      <c r="U170" s="121">
        <v>0.13</v>
      </c>
      <c r="V170" s="121">
        <v>93.646799999999999</v>
      </c>
      <c r="W170" s="121"/>
      <c r="X170" s="121" t="s">
        <v>130</v>
      </c>
      <c r="Y170" s="121" t="s">
        <v>131</v>
      </c>
      <c r="Z170" s="115"/>
      <c r="AA170" s="115"/>
      <c r="AB170" s="115"/>
      <c r="AC170" s="115"/>
      <c r="AD170" s="115"/>
      <c r="AE170" s="115"/>
      <c r="AF170" s="115"/>
      <c r="AG170" s="115" t="s">
        <v>132</v>
      </c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</row>
    <row r="171" spans="1:60" outlineLevel="1" x14ac:dyDescent="0.4">
      <c r="A171" s="118"/>
      <c r="B171" s="119"/>
      <c r="C171" s="331" t="s">
        <v>249</v>
      </c>
      <c r="D171" s="331"/>
      <c r="E171" s="331"/>
      <c r="F171" s="331"/>
      <c r="G171" s="331"/>
      <c r="H171" s="121"/>
      <c r="I171" s="121"/>
      <c r="J171" s="121"/>
      <c r="K171" s="121"/>
      <c r="L171" s="121"/>
      <c r="M171" s="121"/>
      <c r="N171" s="120"/>
      <c r="O171" s="120"/>
      <c r="P171" s="120"/>
      <c r="Q171" s="120"/>
      <c r="R171" s="121"/>
      <c r="S171" s="121"/>
      <c r="T171" s="121"/>
      <c r="U171" s="121"/>
      <c r="V171" s="121"/>
      <c r="W171" s="121"/>
      <c r="X171" s="121"/>
      <c r="Y171" s="121"/>
      <c r="Z171" s="115"/>
      <c r="AA171" s="115"/>
      <c r="AB171" s="115"/>
      <c r="AC171" s="115"/>
      <c r="AD171" s="115"/>
      <c r="AE171" s="115"/>
      <c r="AF171" s="115"/>
      <c r="AG171" s="115" t="s">
        <v>142</v>
      </c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</row>
    <row r="172" spans="1:60" outlineLevel="1" x14ac:dyDescent="0.4">
      <c r="A172" s="118"/>
      <c r="B172" s="119"/>
      <c r="C172" s="327" t="s">
        <v>750</v>
      </c>
      <c r="D172" s="328"/>
      <c r="E172" s="329">
        <v>720.36</v>
      </c>
      <c r="F172" s="263"/>
      <c r="G172" s="332"/>
      <c r="H172" s="121"/>
      <c r="I172" s="121"/>
      <c r="J172" s="121"/>
      <c r="K172" s="121"/>
      <c r="L172" s="121"/>
      <c r="M172" s="121"/>
      <c r="N172" s="120"/>
      <c r="O172" s="120"/>
      <c r="P172" s="120"/>
      <c r="Q172" s="120"/>
      <c r="R172" s="121"/>
      <c r="S172" s="121"/>
      <c r="T172" s="121"/>
      <c r="U172" s="121"/>
      <c r="V172" s="121"/>
      <c r="W172" s="121"/>
      <c r="X172" s="121"/>
      <c r="Y172" s="121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</row>
    <row r="173" spans="1:60" x14ac:dyDescent="0.4">
      <c r="A173" s="135">
        <v>76</v>
      </c>
      <c r="B173" s="136" t="s">
        <v>250</v>
      </c>
      <c r="C173" s="143" t="s">
        <v>251</v>
      </c>
      <c r="D173" s="137" t="s">
        <v>128</v>
      </c>
      <c r="E173" s="138">
        <v>2881.44</v>
      </c>
      <c r="F173" s="341"/>
      <c r="G173" s="133">
        <f>E173*F173</f>
        <v>0</v>
      </c>
      <c r="H173" s="139">
        <v>52.94</v>
      </c>
      <c r="I173" s="139">
        <v>152543.43359999999</v>
      </c>
      <c r="J173" s="139">
        <v>2.86</v>
      </c>
      <c r="K173" s="139">
        <v>8240.9184000000005</v>
      </c>
      <c r="L173" s="139">
        <v>21</v>
      </c>
      <c r="M173" s="139">
        <v>194549.06349999999</v>
      </c>
      <c r="N173" s="138">
        <v>8.4999999999999995E-4</v>
      </c>
      <c r="O173" s="138">
        <v>2.4492240000000001</v>
      </c>
      <c r="P173" s="138">
        <v>0</v>
      </c>
      <c r="Q173" s="138">
        <v>0</v>
      </c>
      <c r="R173" s="139"/>
      <c r="S173" s="139" t="s">
        <v>129</v>
      </c>
      <c r="T173" s="140" t="s">
        <v>129</v>
      </c>
      <c r="U173" s="121">
        <v>6.0000000000000001E-3</v>
      </c>
      <c r="V173" s="121">
        <v>17.288640000000001</v>
      </c>
      <c r="W173" s="121"/>
      <c r="X173" s="121" t="s">
        <v>130</v>
      </c>
      <c r="Y173" s="121" t="s">
        <v>131</v>
      </c>
      <c r="Z173" s="115"/>
      <c r="AA173" s="115"/>
      <c r="AB173" s="115"/>
      <c r="AC173" s="115"/>
      <c r="AD173" s="115"/>
      <c r="AE173" s="115"/>
      <c r="AF173" s="115"/>
      <c r="AG173" s="115" t="s">
        <v>132</v>
      </c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</row>
    <row r="174" spans="1:60" x14ac:dyDescent="0.4">
      <c r="A174" s="135"/>
      <c r="B174" s="136"/>
      <c r="C174" s="327" t="s">
        <v>751</v>
      </c>
      <c r="D174" s="328"/>
      <c r="E174" s="329">
        <v>2881.44</v>
      </c>
      <c r="F174" s="139"/>
      <c r="G174" s="133"/>
      <c r="H174" s="139"/>
      <c r="I174" s="139"/>
      <c r="J174" s="139"/>
      <c r="K174" s="139"/>
      <c r="L174" s="139"/>
      <c r="M174" s="139"/>
      <c r="N174" s="138"/>
      <c r="O174" s="138"/>
      <c r="P174" s="138"/>
      <c r="Q174" s="138"/>
      <c r="R174" s="139"/>
      <c r="S174" s="139"/>
      <c r="T174" s="140"/>
      <c r="U174" s="121"/>
      <c r="V174" s="121"/>
      <c r="W174" s="121"/>
      <c r="X174" s="121"/>
      <c r="Y174" s="121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</row>
    <row r="175" spans="1:60" x14ac:dyDescent="0.4">
      <c r="A175" s="135">
        <v>77</v>
      </c>
      <c r="B175" s="136" t="s">
        <v>252</v>
      </c>
      <c r="C175" s="143" t="s">
        <v>253</v>
      </c>
      <c r="D175" s="137" t="s">
        <v>128</v>
      </c>
      <c r="E175" s="138">
        <v>720.36</v>
      </c>
      <c r="F175" s="341"/>
      <c r="G175" s="133">
        <f>E175*F175</f>
        <v>0</v>
      </c>
      <c r="H175" s="139">
        <v>0</v>
      </c>
      <c r="I175" s="139">
        <v>0</v>
      </c>
      <c r="J175" s="139">
        <v>59.5</v>
      </c>
      <c r="K175" s="139">
        <v>42861.42</v>
      </c>
      <c r="L175" s="139">
        <v>21</v>
      </c>
      <c r="M175" s="139">
        <v>51862.318199999994</v>
      </c>
      <c r="N175" s="138">
        <v>0</v>
      </c>
      <c r="O175" s="138">
        <v>0</v>
      </c>
      <c r="P175" s="138">
        <v>0</v>
      </c>
      <c r="Q175" s="138">
        <v>0</v>
      </c>
      <c r="R175" s="139"/>
      <c r="S175" s="139" t="s">
        <v>129</v>
      </c>
      <c r="T175" s="140" t="s">
        <v>129</v>
      </c>
      <c r="U175" s="121">
        <v>0.10199999999999999</v>
      </c>
      <c r="V175" s="121">
        <v>73.47672</v>
      </c>
      <c r="W175" s="121"/>
      <c r="X175" s="121" t="s">
        <v>130</v>
      </c>
      <c r="Y175" s="121" t="s">
        <v>131</v>
      </c>
      <c r="Z175" s="115"/>
      <c r="AA175" s="115"/>
      <c r="AB175" s="115"/>
      <c r="AC175" s="115"/>
      <c r="AD175" s="115"/>
      <c r="AE175" s="115"/>
      <c r="AF175" s="115"/>
      <c r="AG175" s="115" t="s">
        <v>132</v>
      </c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</row>
    <row r="176" spans="1:60" x14ac:dyDescent="0.4">
      <c r="A176" s="135"/>
      <c r="B176" s="136"/>
      <c r="C176" s="327" t="s">
        <v>752</v>
      </c>
      <c r="D176" s="328"/>
      <c r="E176" s="329">
        <v>720.36</v>
      </c>
      <c r="F176" s="139"/>
      <c r="G176" s="133"/>
      <c r="H176" s="139"/>
      <c r="I176" s="139"/>
      <c r="J176" s="139"/>
      <c r="K176" s="139"/>
      <c r="L176" s="139"/>
      <c r="M176" s="139"/>
      <c r="N176" s="138"/>
      <c r="O176" s="138"/>
      <c r="P176" s="138"/>
      <c r="Q176" s="138"/>
      <c r="R176" s="139"/>
      <c r="S176" s="139"/>
      <c r="T176" s="140"/>
      <c r="U176" s="121"/>
      <c r="V176" s="121"/>
      <c r="W176" s="121"/>
      <c r="X176" s="121"/>
      <c r="Y176" s="121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</row>
    <row r="177" spans="1:60" x14ac:dyDescent="0.4">
      <c r="A177" s="135">
        <v>79</v>
      </c>
      <c r="B177" s="136" t="s">
        <v>254</v>
      </c>
      <c r="C177" s="143" t="s">
        <v>255</v>
      </c>
      <c r="D177" s="137" t="s">
        <v>128</v>
      </c>
      <c r="E177" s="138">
        <v>720.36</v>
      </c>
      <c r="F177" s="341"/>
      <c r="G177" s="133">
        <f>E177*F177</f>
        <v>0</v>
      </c>
      <c r="H177" s="139">
        <v>0</v>
      </c>
      <c r="I177" s="139">
        <v>0</v>
      </c>
      <c r="J177" s="139">
        <v>16</v>
      </c>
      <c r="K177" s="139">
        <v>11525.76</v>
      </c>
      <c r="L177" s="139">
        <v>21</v>
      </c>
      <c r="M177" s="139">
        <v>13946.169599999999</v>
      </c>
      <c r="N177" s="138">
        <v>0</v>
      </c>
      <c r="O177" s="138">
        <v>0</v>
      </c>
      <c r="P177" s="138">
        <v>0</v>
      </c>
      <c r="Q177" s="138">
        <v>0</v>
      </c>
      <c r="R177" s="139"/>
      <c r="S177" s="139" t="s">
        <v>129</v>
      </c>
      <c r="T177" s="140" t="s">
        <v>129</v>
      </c>
      <c r="U177" s="121">
        <v>0.03</v>
      </c>
      <c r="V177" s="121">
        <v>21.610800000000001</v>
      </c>
      <c r="W177" s="121"/>
      <c r="X177" s="121" t="s">
        <v>130</v>
      </c>
      <c r="Y177" s="121" t="s">
        <v>131</v>
      </c>
      <c r="Z177" s="115"/>
      <c r="AA177" s="115"/>
      <c r="AB177" s="115"/>
      <c r="AC177" s="115"/>
      <c r="AD177" s="115"/>
      <c r="AE177" s="115"/>
      <c r="AF177" s="115"/>
      <c r="AG177" s="115" t="s">
        <v>132</v>
      </c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</row>
    <row r="178" spans="1:60" x14ac:dyDescent="0.4">
      <c r="A178" s="135"/>
      <c r="B178" s="136"/>
      <c r="C178" s="327" t="s">
        <v>752</v>
      </c>
      <c r="D178" s="328"/>
      <c r="E178" s="329">
        <v>720.36</v>
      </c>
      <c r="F178" s="139"/>
      <c r="G178" s="133"/>
      <c r="H178" s="139"/>
      <c r="I178" s="139"/>
      <c r="J178" s="139"/>
      <c r="K178" s="139"/>
      <c r="L178" s="139"/>
      <c r="M178" s="139"/>
      <c r="N178" s="138"/>
      <c r="O178" s="138"/>
      <c r="P178" s="138"/>
      <c r="Q178" s="138"/>
      <c r="R178" s="139"/>
      <c r="S178" s="139"/>
      <c r="T178" s="140"/>
      <c r="U178" s="121"/>
      <c r="V178" s="121"/>
      <c r="W178" s="121"/>
      <c r="X178" s="121"/>
      <c r="Y178" s="121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</row>
    <row r="179" spans="1:60" x14ac:dyDescent="0.4">
      <c r="A179" s="135">
        <v>80</v>
      </c>
      <c r="B179" s="136" t="s">
        <v>256</v>
      </c>
      <c r="C179" s="143" t="s">
        <v>257</v>
      </c>
      <c r="D179" s="137" t="s">
        <v>128</v>
      </c>
      <c r="E179" s="138">
        <v>2881.44</v>
      </c>
      <c r="F179" s="341"/>
      <c r="G179" s="133">
        <f>E179*F179</f>
        <v>0</v>
      </c>
      <c r="H179" s="139">
        <v>10.6</v>
      </c>
      <c r="I179" s="139">
        <v>30543.263999999999</v>
      </c>
      <c r="J179" s="139">
        <v>0</v>
      </c>
      <c r="K179" s="139">
        <v>0</v>
      </c>
      <c r="L179" s="139">
        <v>21</v>
      </c>
      <c r="M179" s="139">
        <v>36957.344599999997</v>
      </c>
      <c r="N179" s="138">
        <v>5.0000000000000002E-5</v>
      </c>
      <c r="O179" s="138">
        <v>0.14407200000000001</v>
      </c>
      <c r="P179" s="138">
        <v>0</v>
      </c>
      <c r="Q179" s="138">
        <v>0</v>
      </c>
      <c r="R179" s="139"/>
      <c r="S179" s="139" t="s">
        <v>129</v>
      </c>
      <c r="T179" s="140" t="s">
        <v>129</v>
      </c>
      <c r="U179" s="121">
        <v>0</v>
      </c>
      <c r="V179" s="121">
        <v>0</v>
      </c>
      <c r="W179" s="121"/>
      <c r="X179" s="121" t="s">
        <v>130</v>
      </c>
      <c r="Y179" s="121" t="s">
        <v>131</v>
      </c>
      <c r="Z179" s="115"/>
      <c r="AA179" s="115"/>
      <c r="AB179" s="115"/>
      <c r="AC179" s="115"/>
      <c r="AD179" s="115"/>
      <c r="AE179" s="115"/>
      <c r="AF179" s="115"/>
      <c r="AG179" s="115" t="s">
        <v>132</v>
      </c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</row>
    <row r="180" spans="1:60" x14ac:dyDescent="0.4">
      <c r="A180" s="135"/>
      <c r="B180" s="136"/>
      <c r="C180" s="327" t="s">
        <v>753</v>
      </c>
      <c r="D180" s="328"/>
      <c r="E180" s="329">
        <v>2881.44</v>
      </c>
      <c r="F180" s="139"/>
      <c r="G180" s="133"/>
      <c r="H180" s="139"/>
      <c r="I180" s="139"/>
      <c r="J180" s="139"/>
      <c r="K180" s="139"/>
      <c r="L180" s="139"/>
      <c r="M180" s="139"/>
      <c r="N180" s="138"/>
      <c r="O180" s="138"/>
      <c r="P180" s="138"/>
      <c r="Q180" s="138"/>
      <c r="R180" s="139"/>
      <c r="S180" s="139"/>
      <c r="T180" s="140"/>
      <c r="U180" s="121"/>
      <c r="V180" s="121"/>
      <c r="W180" s="121"/>
      <c r="X180" s="121"/>
      <c r="Y180" s="121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</row>
    <row r="181" spans="1:60" x14ac:dyDescent="0.4">
      <c r="A181" s="135">
        <v>81</v>
      </c>
      <c r="B181" s="136" t="s">
        <v>258</v>
      </c>
      <c r="C181" s="143" t="s">
        <v>259</v>
      </c>
      <c r="D181" s="137" t="s">
        <v>128</v>
      </c>
      <c r="E181" s="138">
        <v>720.36</v>
      </c>
      <c r="F181" s="341"/>
      <c r="G181" s="133">
        <f>E181*F181</f>
        <v>0</v>
      </c>
      <c r="H181" s="139">
        <v>0</v>
      </c>
      <c r="I181" s="139">
        <v>0</v>
      </c>
      <c r="J181" s="139">
        <v>9.5</v>
      </c>
      <c r="K181" s="139">
        <v>6843.42</v>
      </c>
      <c r="L181" s="139">
        <v>21</v>
      </c>
      <c r="M181" s="139">
        <v>8280.5381999999991</v>
      </c>
      <c r="N181" s="138">
        <v>0</v>
      </c>
      <c r="O181" s="138">
        <v>0</v>
      </c>
      <c r="P181" s="138">
        <v>0</v>
      </c>
      <c r="Q181" s="138">
        <v>0</v>
      </c>
      <c r="R181" s="139"/>
      <c r="S181" s="139" t="s">
        <v>129</v>
      </c>
      <c r="T181" s="140" t="s">
        <v>129</v>
      </c>
      <c r="U181" s="121">
        <v>0.02</v>
      </c>
      <c r="V181" s="121">
        <v>14.407200000000001</v>
      </c>
      <c r="W181" s="121"/>
      <c r="X181" s="121" t="s">
        <v>130</v>
      </c>
      <c r="Y181" s="121" t="s">
        <v>131</v>
      </c>
      <c r="Z181" s="115"/>
      <c r="AA181" s="115"/>
      <c r="AB181" s="115"/>
      <c r="AC181" s="115"/>
      <c r="AD181" s="115"/>
      <c r="AE181" s="115"/>
      <c r="AF181" s="115"/>
      <c r="AG181" s="115" t="s">
        <v>132</v>
      </c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</row>
    <row r="182" spans="1:60" x14ac:dyDescent="0.4">
      <c r="A182" s="147"/>
      <c r="B182" s="148"/>
      <c r="C182" s="327" t="s">
        <v>754</v>
      </c>
      <c r="D182" s="328"/>
      <c r="E182" s="329">
        <v>720.36</v>
      </c>
      <c r="F182" s="152"/>
      <c r="G182" s="152"/>
      <c r="H182" s="152"/>
      <c r="I182" s="152"/>
      <c r="J182" s="152"/>
      <c r="K182" s="152"/>
      <c r="L182" s="152"/>
      <c r="M182" s="152"/>
      <c r="N182" s="151"/>
      <c r="O182" s="151"/>
      <c r="P182" s="151"/>
      <c r="Q182" s="151"/>
      <c r="R182" s="152"/>
      <c r="S182" s="152"/>
      <c r="T182" s="153"/>
      <c r="U182" s="121"/>
      <c r="V182" s="121"/>
      <c r="W182" s="121"/>
      <c r="X182" s="121"/>
      <c r="Y182" s="121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</row>
    <row r="183" spans="1:60" x14ac:dyDescent="0.4">
      <c r="A183" s="147"/>
      <c r="B183" s="148"/>
      <c r="C183" s="149" t="s">
        <v>536</v>
      </c>
      <c r="D183" s="150" t="s">
        <v>517</v>
      </c>
      <c r="E183" s="151">
        <v>1</v>
      </c>
      <c r="F183" s="342"/>
      <c r="G183" s="133">
        <f>E183*F183</f>
        <v>0</v>
      </c>
      <c r="H183" s="152"/>
      <c r="I183" s="152"/>
      <c r="J183" s="152"/>
      <c r="K183" s="152"/>
      <c r="L183" s="152"/>
      <c r="M183" s="152"/>
      <c r="N183" s="151"/>
      <c r="O183" s="151"/>
      <c r="P183" s="151"/>
      <c r="Q183" s="151"/>
      <c r="R183" s="152"/>
      <c r="S183" s="152"/>
      <c r="T183" s="153"/>
      <c r="U183" s="121"/>
      <c r="V183" s="121"/>
      <c r="W183" s="121"/>
      <c r="X183" s="121"/>
      <c r="Y183" s="121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</row>
    <row r="184" spans="1:60" ht="24.6" x14ac:dyDescent="0.4">
      <c r="A184" s="123" t="s">
        <v>126</v>
      </c>
      <c r="B184" s="124" t="s">
        <v>67</v>
      </c>
      <c r="C184" s="142" t="s">
        <v>68</v>
      </c>
      <c r="D184" s="125"/>
      <c r="E184" s="126"/>
      <c r="F184" s="127"/>
      <c r="G184" s="127">
        <f>SUM(G185:G186)</f>
        <v>0</v>
      </c>
      <c r="H184" s="127"/>
      <c r="I184" s="127">
        <v>0</v>
      </c>
      <c r="J184" s="127"/>
      <c r="K184" s="127">
        <v>7500.5</v>
      </c>
      <c r="L184" s="127"/>
      <c r="M184" s="127"/>
      <c r="N184" s="126"/>
      <c r="O184" s="126"/>
      <c r="P184" s="126"/>
      <c r="Q184" s="126"/>
      <c r="R184" s="127"/>
      <c r="S184" s="127"/>
      <c r="T184" s="128"/>
      <c r="U184" s="122"/>
      <c r="V184" s="122"/>
      <c r="W184" s="122"/>
      <c r="X184" s="122"/>
      <c r="Y184" s="122"/>
      <c r="AG184" t="s">
        <v>127</v>
      </c>
    </row>
    <row r="185" spans="1:60" x14ac:dyDescent="0.4">
      <c r="A185" s="135">
        <v>82</v>
      </c>
      <c r="B185" s="136" t="s">
        <v>260</v>
      </c>
      <c r="C185" s="143" t="s">
        <v>516</v>
      </c>
      <c r="D185" s="137" t="s">
        <v>517</v>
      </c>
      <c r="E185" s="138">
        <v>1</v>
      </c>
      <c r="F185" s="341"/>
      <c r="G185" s="133">
        <f>E185*F185</f>
        <v>0</v>
      </c>
      <c r="H185" s="139">
        <v>0</v>
      </c>
      <c r="I185" s="139">
        <v>0</v>
      </c>
      <c r="J185" s="139">
        <v>5.9</v>
      </c>
      <c r="K185" s="139">
        <v>5570.4968000000008</v>
      </c>
      <c r="L185" s="139">
        <v>21</v>
      </c>
      <c r="M185" s="139">
        <v>6740.3049999999994</v>
      </c>
      <c r="N185" s="138">
        <v>0</v>
      </c>
      <c r="O185" s="138">
        <v>0</v>
      </c>
      <c r="P185" s="138">
        <v>0</v>
      </c>
      <c r="Q185" s="138">
        <v>0</v>
      </c>
      <c r="R185" s="139"/>
      <c r="S185" s="139" t="s">
        <v>129</v>
      </c>
      <c r="T185" s="140" t="s">
        <v>129</v>
      </c>
      <c r="U185" s="121">
        <v>0.02</v>
      </c>
      <c r="V185" s="121">
        <v>18.883040000000001</v>
      </c>
      <c r="W185" s="121"/>
      <c r="X185" s="121" t="s">
        <v>130</v>
      </c>
      <c r="Y185" s="121" t="s">
        <v>131</v>
      </c>
      <c r="Z185" s="115"/>
      <c r="AA185" s="115"/>
      <c r="AB185" s="115"/>
      <c r="AC185" s="115"/>
      <c r="AD185" s="115"/>
      <c r="AE185" s="115"/>
      <c r="AF185" s="115"/>
      <c r="AG185" s="115" t="s">
        <v>132</v>
      </c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</row>
    <row r="186" spans="1:60" x14ac:dyDescent="0.4">
      <c r="A186" s="129">
        <v>83</v>
      </c>
      <c r="B186" s="130" t="s">
        <v>261</v>
      </c>
      <c r="C186" s="144" t="s">
        <v>262</v>
      </c>
      <c r="D186" s="131" t="s">
        <v>263</v>
      </c>
      <c r="E186" s="132">
        <v>10</v>
      </c>
      <c r="F186" s="343"/>
      <c r="G186" s="133">
        <f>E186*F186</f>
        <v>0</v>
      </c>
      <c r="H186" s="133">
        <v>0</v>
      </c>
      <c r="I186" s="133">
        <v>0</v>
      </c>
      <c r="J186" s="133">
        <v>482.5</v>
      </c>
      <c r="K186" s="133">
        <v>1930</v>
      </c>
      <c r="L186" s="133">
        <v>21</v>
      </c>
      <c r="M186" s="133">
        <v>2335.2999999999997</v>
      </c>
      <c r="N186" s="132">
        <v>0</v>
      </c>
      <c r="O186" s="132">
        <v>0</v>
      </c>
      <c r="P186" s="132">
        <v>0</v>
      </c>
      <c r="Q186" s="132">
        <v>0</v>
      </c>
      <c r="R186" s="133" t="s">
        <v>264</v>
      </c>
      <c r="S186" s="133" t="s">
        <v>129</v>
      </c>
      <c r="T186" s="134" t="s">
        <v>129</v>
      </c>
      <c r="U186" s="121">
        <v>1</v>
      </c>
      <c r="V186" s="121">
        <v>4</v>
      </c>
      <c r="W186" s="121"/>
      <c r="X186" s="121" t="s">
        <v>265</v>
      </c>
      <c r="Y186" s="121" t="s">
        <v>131</v>
      </c>
      <c r="Z186" s="115"/>
      <c r="AA186" s="115"/>
      <c r="AB186" s="115"/>
      <c r="AC186" s="115"/>
      <c r="AD186" s="115"/>
      <c r="AE186" s="115"/>
      <c r="AF186" s="115"/>
      <c r="AG186" s="115" t="s">
        <v>266</v>
      </c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</row>
    <row r="187" spans="1:60" ht="12.3" customHeight="1" outlineLevel="1" x14ac:dyDescent="0.4">
      <c r="A187" s="118"/>
      <c r="B187" s="119"/>
      <c r="C187" s="331" t="s">
        <v>267</v>
      </c>
      <c r="D187" s="331"/>
      <c r="E187" s="331"/>
      <c r="F187" s="331"/>
      <c r="G187" s="331"/>
      <c r="H187" s="121"/>
      <c r="I187" s="121"/>
      <c r="J187" s="121"/>
      <c r="K187" s="121"/>
      <c r="L187" s="121"/>
      <c r="M187" s="121"/>
      <c r="N187" s="120"/>
      <c r="O187" s="120"/>
      <c r="P187" s="120"/>
      <c r="Q187" s="120"/>
      <c r="R187" s="121"/>
      <c r="S187" s="121"/>
      <c r="T187" s="121"/>
      <c r="U187" s="121"/>
      <c r="V187" s="121"/>
      <c r="W187" s="121"/>
      <c r="X187" s="121"/>
      <c r="Y187" s="121"/>
      <c r="Z187" s="115"/>
      <c r="AA187" s="115"/>
      <c r="AB187" s="115"/>
      <c r="AC187" s="115"/>
      <c r="AD187" s="115"/>
      <c r="AE187" s="115"/>
      <c r="AF187" s="115"/>
      <c r="AG187" s="115" t="s">
        <v>142</v>
      </c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</row>
    <row r="188" spans="1:60" x14ac:dyDescent="0.4">
      <c r="A188" s="123" t="s">
        <v>126</v>
      </c>
      <c r="B188" s="124" t="s">
        <v>69</v>
      </c>
      <c r="C188" s="142" t="s">
        <v>70</v>
      </c>
      <c r="D188" s="125"/>
      <c r="E188" s="126"/>
      <c r="F188" s="127"/>
      <c r="G188" s="127">
        <f>SUM(G189:G199)</f>
        <v>0</v>
      </c>
      <c r="H188" s="127"/>
      <c r="I188" s="127">
        <v>2315.2199999999998</v>
      </c>
      <c r="J188" s="127"/>
      <c r="K188" s="127">
        <v>79730.240000000005</v>
      </c>
      <c r="L188" s="127"/>
      <c r="M188" s="127"/>
      <c r="N188" s="126"/>
      <c r="O188" s="126"/>
      <c r="P188" s="126"/>
      <c r="Q188" s="126"/>
      <c r="R188" s="127"/>
      <c r="S188" s="127"/>
      <c r="T188" s="128"/>
      <c r="U188" s="122"/>
      <c r="V188" s="122"/>
      <c r="W188" s="122"/>
      <c r="X188" s="122"/>
      <c r="Y188" s="122"/>
      <c r="AG188" t="s">
        <v>127</v>
      </c>
    </row>
    <row r="189" spans="1:60" x14ac:dyDescent="0.4">
      <c r="A189" s="135">
        <v>84</v>
      </c>
      <c r="B189" s="136" t="s">
        <v>268</v>
      </c>
      <c r="C189" s="143" t="s">
        <v>269</v>
      </c>
      <c r="D189" s="137" t="s">
        <v>128</v>
      </c>
      <c r="E189" s="138">
        <v>5.0359999999999996</v>
      </c>
      <c r="F189" s="341"/>
      <c r="G189" s="133">
        <f>E189*F189</f>
        <v>0</v>
      </c>
      <c r="H189" s="139">
        <v>0</v>
      </c>
      <c r="I189" s="139">
        <v>0</v>
      </c>
      <c r="J189" s="139">
        <v>231.5</v>
      </c>
      <c r="K189" s="139">
        <v>1165.8339999999998</v>
      </c>
      <c r="L189" s="139">
        <v>21</v>
      </c>
      <c r="M189" s="139">
        <v>1410.6542999999999</v>
      </c>
      <c r="N189" s="138">
        <v>0</v>
      </c>
      <c r="O189" s="138">
        <v>0</v>
      </c>
      <c r="P189" s="138">
        <v>5.8999999999999997E-2</v>
      </c>
      <c r="Q189" s="138">
        <v>0.29712399999999994</v>
      </c>
      <c r="R189" s="139"/>
      <c r="S189" s="139" t="s">
        <v>129</v>
      </c>
      <c r="T189" s="140" t="s">
        <v>129</v>
      </c>
      <c r="U189" s="121">
        <v>0.59</v>
      </c>
      <c r="V189" s="121">
        <v>2.9712399999999994</v>
      </c>
      <c r="W189" s="121"/>
      <c r="X189" s="121" t="s">
        <v>130</v>
      </c>
      <c r="Y189" s="121" t="s">
        <v>131</v>
      </c>
      <c r="Z189" s="115"/>
      <c r="AA189" s="115"/>
      <c r="AB189" s="115"/>
      <c r="AC189" s="115"/>
      <c r="AD189" s="115"/>
      <c r="AE189" s="115"/>
      <c r="AF189" s="115"/>
      <c r="AG189" s="115" t="s">
        <v>132</v>
      </c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</row>
    <row r="190" spans="1:60" x14ac:dyDescent="0.4">
      <c r="A190" s="135"/>
      <c r="B190" s="136"/>
      <c r="C190" s="327" t="s">
        <v>755</v>
      </c>
      <c r="D190" s="328"/>
      <c r="E190" s="329">
        <v>5.0359999999999996</v>
      </c>
      <c r="F190" s="139"/>
      <c r="G190" s="133"/>
      <c r="H190" s="139"/>
      <c r="I190" s="139"/>
      <c r="J190" s="139"/>
      <c r="K190" s="139"/>
      <c r="L190" s="139"/>
      <c r="M190" s="139"/>
      <c r="N190" s="138"/>
      <c r="O190" s="138"/>
      <c r="P190" s="138"/>
      <c r="Q190" s="138"/>
      <c r="R190" s="139"/>
      <c r="S190" s="139"/>
      <c r="T190" s="140"/>
      <c r="U190" s="121"/>
      <c r="V190" s="121"/>
      <c r="W190" s="121"/>
      <c r="X190" s="121"/>
      <c r="Y190" s="121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</row>
    <row r="191" spans="1:60" x14ac:dyDescent="0.4">
      <c r="A191" s="135">
        <v>96</v>
      </c>
      <c r="B191" s="136" t="s">
        <v>270</v>
      </c>
      <c r="C191" s="143" t="s">
        <v>271</v>
      </c>
      <c r="D191" s="137" t="s">
        <v>128</v>
      </c>
      <c r="E191" s="138">
        <f>E127</f>
        <v>492.46</v>
      </c>
      <c r="F191" s="341"/>
      <c r="G191" s="133">
        <f>E191*F191</f>
        <v>0</v>
      </c>
      <c r="H191" s="139">
        <v>0</v>
      </c>
      <c r="I191" s="139">
        <v>0</v>
      </c>
      <c r="J191" s="139">
        <v>35.299999999999997</v>
      </c>
      <c r="K191" s="139">
        <v>16785.701032999998</v>
      </c>
      <c r="L191" s="139">
        <v>21</v>
      </c>
      <c r="M191" s="139">
        <v>20310.697</v>
      </c>
      <c r="N191" s="138">
        <v>0</v>
      </c>
      <c r="O191" s="138">
        <v>0</v>
      </c>
      <c r="P191" s="138">
        <v>1.6E-2</v>
      </c>
      <c r="Q191" s="138">
        <v>7.6082497599999996</v>
      </c>
      <c r="R191" s="139"/>
      <c r="S191" s="139" t="s">
        <v>129</v>
      </c>
      <c r="T191" s="140" t="s">
        <v>129</v>
      </c>
      <c r="U191" s="121">
        <v>0.06</v>
      </c>
      <c r="V191" s="121">
        <v>28.530936599999997</v>
      </c>
      <c r="W191" s="121"/>
      <c r="X191" s="121" t="s">
        <v>130</v>
      </c>
      <c r="Y191" s="121" t="s">
        <v>131</v>
      </c>
      <c r="Z191" s="115"/>
      <c r="AA191" s="115"/>
      <c r="AB191" s="115"/>
      <c r="AC191" s="115"/>
      <c r="AD191" s="115"/>
      <c r="AE191" s="115"/>
      <c r="AF191" s="115"/>
      <c r="AG191" s="115" t="s">
        <v>132</v>
      </c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</row>
    <row r="192" spans="1:60" x14ac:dyDescent="0.4">
      <c r="A192" s="135"/>
      <c r="B192" s="136"/>
      <c r="C192" s="327" t="s">
        <v>756</v>
      </c>
      <c r="D192" s="328"/>
      <c r="E192" s="329">
        <f>E191</f>
        <v>492.46</v>
      </c>
      <c r="F192" s="139"/>
      <c r="G192" s="133"/>
      <c r="H192" s="139"/>
      <c r="I192" s="139"/>
      <c r="J192" s="139"/>
      <c r="K192" s="139"/>
      <c r="L192" s="139"/>
      <c r="M192" s="139"/>
      <c r="N192" s="138"/>
      <c r="O192" s="138"/>
      <c r="P192" s="138"/>
      <c r="Q192" s="138"/>
      <c r="R192" s="139"/>
      <c r="S192" s="139"/>
      <c r="T192" s="140"/>
      <c r="U192" s="121"/>
      <c r="V192" s="121"/>
      <c r="W192" s="121"/>
      <c r="X192" s="121"/>
      <c r="Y192" s="121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</row>
    <row r="193" spans="1:60" x14ac:dyDescent="0.4">
      <c r="A193" s="135">
        <v>97</v>
      </c>
      <c r="B193" s="136" t="s">
        <v>272</v>
      </c>
      <c r="C193" s="143" t="s">
        <v>273</v>
      </c>
      <c r="D193" s="137" t="s">
        <v>128</v>
      </c>
      <c r="E193" s="138">
        <v>34.53</v>
      </c>
      <c r="F193" s="341"/>
      <c r="G193" s="133">
        <f>E193*F193</f>
        <v>0</v>
      </c>
      <c r="H193" s="139">
        <v>0</v>
      </c>
      <c r="I193" s="139">
        <v>0</v>
      </c>
      <c r="J193" s="139">
        <v>118</v>
      </c>
      <c r="K193" s="139">
        <v>4074.54</v>
      </c>
      <c r="L193" s="139">
        <v>21</v>
      </c>
      <c r="M193" s="139">
        <v>4930.1934000000001</v>
      </c>
      <c r="N193" s="138">
        <v>0</v>
      </c>
      <c r="O193" s="138">
        <v>0</v>
      </c>
      <c r="P193" s="138">
        <v>5.8999999999999997E-2</v>
      </c>
      <c r="Q193" s="138">
        <v>2.0372699999999999</v>
      </c>
      <c r="R193" s="139"/>
      <c r="S193" s="139" t="s">
        <v>129</v>
      </c>
      <c r="T193" s="140" t="s">
        <v>129</v>
      </c>
      <c r="U193" s="121">
        <v>0.2</v>
      </c>
      <c r="V193" s="121">
        <v>6.9060000000000006</v>
      </c>
      <c r="W193" s="121"/>
      <c r="X193" s="121" t="s">
        <v>130</v>
      </c>
      <c r="Y193" s="121" t="s">
        <v>131</v>
      </c>
      <c r="Z193" s="115"/>
      <c r="AA193" s="115"/>
      <c r="AB193" s="115"/>
      <c r="AC193" s="115"/>
      <c r="AD193" s="115"/>
      <c r="AE193" s="115"/>
      <c r="AF193" s="115"/>
      <c r="AG193" s="115" t="s">
        <v>132</v>
      </c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</row>
    <row r="194" spans="1:60" x14ac:dyDescent="0.4">
      <c r="A194" s="147"/>
      <c r="B194" s="148"/>
      <c r="C194" s="327" t="s">
        <v>757</v>
      </c>
      <c r="D194" s="328"/>
      <c r="E194" s="329">
        <v>15.9275</v>
      </c>
      <c r="F194" s="139"/>
      <c r="G194" s="133"/>
      <c r="H194" s="152"/>
      <c r="I194" s="152"/>
      <c r="J194" s="152"/>
      <c r="K194" s="152"/>
      <c r="L194" s="152"/>
      <c r="M194" s="152"/>
      <c r="N194" s="151"/>
      <c r="O194" s="151"/>
      <c r="P194" s="151"/>
      <c r="Q194" s="151"/>
      <c r="R194" s="152"/>
      <c r="S194" s="152"/>
      <c r="T194" s="153"/>
      <c r="U194" s="121"/>
      <c r="V194" s="121"/>
      <c r="W194" s="121"/>
      <c r="X194" s="121"/>
      <c r="Y194" s="121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</row>
    <row r="195" spans="1:60" x14ac:dyDescent="0.4">
      <c r="A195" s="147"/>
      <c r="B195" s="148"/>
      <c r="C195" s="327" t="s">
        <v>758</v>
      </c>
      <c r="D195" s="328"/>
      <c r="E195" s="329">
        <v>3.4075000000000002</v>
      </c>
      <c r="F195" s="139"/>
      <c r="G195" s="133"/>
      <c r="H195" s="152"/>
      <c r="I195" s="152"/>
      <c r="J195" s="152"/>
      <c r="K195" s="152"/>
      <c r="L195" s="152"/>
      <c r="M195" s="152"/>
      <c r="N195" s="151"/>
      <c r="O195" s="151"/>
      <c r="P195" s="151"/>
      <c r="Q195" s="151"/>
      <c r="R195" s="152"/>
      <c r="S195" s="152"/>
      <c r="T195" s="153"/>
      <c r="U195" s="121"/>
      <c r="V195" s="121"/>
      <c r="W195" s="121"/>
      <c r="X195" s="121"/>
      <c r="Y195" s="121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</row>
    <row r="196" spans="1:60" x14ac:dyDescent="0.4">
      <c r="A196" s="147"/>
      <c r="B196" s="148"/>
      <c r="C196" s="327" t="s">
        <v>759</v>
      </c>
      <c r="D196" s="328"/>
      <c r="E196" s="329"/>
      <c r="F196" s="139"/>
      <c r="G196" s="133"/>
      <c r="H196" s="152"/>
      <c r="I196" s="152"/>
      <c r="J196" s="152"/>
      <c r="K196" s="152"/>
      <c r="L196" s="152"/>
      <c r="M196" s="152"/>
      <c r="N196" s="151"/>
      <c r="O196" s="151"/>
      <c r="P196" s="151"/>
      <c r="Q196" s="151"/>
      <c r="R196" s="152"/>
      <c r="S196" s="152"/>
      <c r="T196" s="153"/>
      <c r="U196" s="121"/>
      <c r="V196" s="121"/>
      <c r="W196" s="121"/>
      <c r="X196" s="121"/>
      <c r="Y196" s="121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</row>
    <row r="197" spans="1:60" x14ac:dyDescent="0.4">
      <c r="A197" s="147"/>
      <c r="B197" s="148"/>
      <c r="C197" s="327" t="s">
        <v>760</v>
      </c>
      <c r="D197" s="328"/>
      <c r="E197" s="329">
        <v>15.195</v>
      </c>
      <c r="F197" s="139"/>
      <c r="G197" s="133"/>
      <c r="H197" s="152"/>
      <c r="I197" s="152"/>
      <c r="J197" s="152"/>
      <c r="K197" s="152"/>
      <c r="L197" s="152"/>
      <c r="M197" s="152"/>
      <c r="N197" s="151"/>
      <c r="O197" s="151"/>
      <c r="P197" s="151"/>
      <c r="Q197" s="151"/>
      <c r="R197" s="152"/>
      <c r="S197" s="152"/>
      <c r="T197" s="153"/>
      <c r="U197" s="121"/>
      <c r="V197" s="121"/>
      <c r="W197" s="121"/>
      <c r="X197" s="121"/>
      <c r="Y197" s="121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</row>
    <row r="198" spans="1:60" x14ac:dyDescent="0.4">
      <c r="A198" s="147"/>
      <c r="B198" s="148"/>
      <c r="C198" s="149" t="s">
        <v>518</v>
      </c>
      <c r="D198" s="150" t="s">
        <v>517</v>
      </c>
      <c r="E198" s="138">
        <v>1</v>
      </c>
      <c r="F198" s="341"/>
      <c r="G198" s="133">
        <f>E198*F198</f>
        <v>0</v>
      </c>
      <c r="H198" s="152"/>
      <c r="I198" s="152"/>
      <c r="J198" s="152"/>
      <c r="K198" s="152"/>
      <c r="L198" s="152"/>
      <c r="M198" s="152"/>
      <c r="N198" s="151"/>
      <c r="O198" s="151"/>
      <c r="P198" s="151"/>
      <c r="Q198" s="151"/>
      <c r="R198" s="152"/>
      <c r="S198" s="152"/>
      <c r="T198" s="153"/>
      <c r="U198" s="121"/>
      <c r="V198" s="121"/>
      <c r="W198" s="121"/>
      <c r="X198" s="121"/>
      <c r="Y198" s="121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</row>
    <row r="199" spans="1:60" x14ac:dyDescent="0.4">
      <c r="A199" s="147"/>
      <c r="B199" s="148"/>
      <c r="C199" s="149" t="s">
        <v>519</v>
      </c>
      <c r="D199" s="150" t="s">
        <v>517</v>
      </c>
      <c r="E199" s="138">
        <v>55</v>
      </c>
      <c r="F199" s="341"/>
      <c r="G199" s="133">
        <f>E199*F199</f>
        <v>0</v>
      </c>
      <c r="H199" s="152"/>
      <c r="I199" s="152"/>
      <c r="J199" s="152"/>
      <c r="K199" s="152"/>
      <c r="L199" s="152"/>
      <c r="M199" s="152"/>
      <c r="N199" s="151"/>
      <c r="O199" s="151"/>
      <c r="P199" s="151"/>
      <c r="Q199" s="151"/>
      <c r="R199" s="152"/>
      <c r="S199" s="152"/>
      <c r="T199" s="153"/>
      <c r="U199" s="121"/>
      <c r="V199" s="121"/>
      <c r="W199" s="121"/>
      <c r="X199" s="121"/>
      <c r="Y199" s="121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</row>
    <row r="200" spans="1:60" x14ac:dyDescent="0.4">
      <c r="A200" s="123" t="s">
        <v>126</v>
      </c>
      <c r="B200" s="124" t="s">
        <v>71</v>
      </c>
      <c r="C200" s="142" t="s">
        <v>72</v>
      </c>
      <c r="D200" s="125"/>
      <c r="E200" s="126"/>
      <c r="F200" s="127"/>
      <c r="G200" s="127">
        <f>G201</f>
        <v>0</v>
      </c>
      <c r="H200" s="127"/>
      <c r="I200" s="127">
        <v>0</v>
      </c>
      <c r="J200" s="127"/>
      <c r="K200" s="127">
        <v>96144.38</v>
      </c>
      <c r="L200" s="127"/>
      <c r="M200" s="127"/>
      <c r="N200" s="126"/>
      <c r="O200" s="126"/>
      <c r="P200" s="126"/>
      <c r="Q200" s="126"/>
      <c r="R200" s="127"/>
      <c r="S200" s="127"/>
      <c r="T200" s="128"/>
      <c r="U200" s="122"/>
      <c r="V200" s="122"/>
      <c r="W200" s="122"/>
      <c r="X200" s="122"/>
      <c r="Y200" s="122"/>
      <c r="AG200" t="s">
        <v>127</v>
      </c>
    </row>
    <row r="201" spans="1:60" x14ac:dyDescent="0.4">
      <c r="A201" s="135">
        <v>98</v>
      </c>
      <c r="B201" s="136" t="s">
        <v>274</v>
      </c>
      <c r="C201" s="143" t="s">
        <v>275</v>
      </c>
      <c r="D201" s="137" t="s">
        <v>276</v>
      </c>
      <c r="E201" s="138">
        <v>106.47217999999999</v>
      </c>
      <c r="F201" s="341"/>
      <c r="G201" s="139">
        <f>E201*F201</f>
        <v>0</v>
      </c>
      <c r="H201" s="139">
        <v>0</v>
      </c>
      <c r="I201" s="139">
        <v>0</v>
      </c>
      <c r="J201" s="139">
        <v>903</v>
      </c>
      <c r="K201" s="139">
        <v>96144.378539999991</v>
      </c>
      <c r="L201" s="139">
        <v>21</v>
      </c>
      <c r="M201" s="139">
        <v>116334.6998</v>
      </c>
      <c r="N201" s="138">
        <v>0</v>
      </c>
      <c r="O201" s="138">
        <v>0</v>
      </c>
      <c r="P201" s="138">
        <v>0</v>
      </c>
      <c r="Q201" s="138">
        <v>0</v>
      </c>
      <c r="R201" s="139"/>
      <c r="S201" s="139" t="s">
        <v>129</v>
      </c>
      <c r="T201" s="140" t="s">
        <v>129</v>
      </c>
      <c r="U201" s="121">
        <v>1.8720000000000001</v>
      </c>
      <c r="V201" s="121">
        <v>199.31592096</v>
      </c>
      <c r="W201" s="121"/>
      <c r="X201" s="121" t="s">
        <v>277</v>
      </c>
      <c r="Y201" s="121" t="s">
        <v>131</v>
      </c>
      <c r="Z201" s="115"/>
      <c r="AA201" s="115"/>
      <c r="AB201" s="115"/>
      <c r="AC201" s="115"/>
      <c r="AD201" s="115"/>
      <c r="AE201" s="115"/>
      <c r="AF201" s="115"/>
      <c r="AG201" s="115" t="s">
        <v>278</v>
      </c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</row>
    <row r="202" spans="1:60" x14ac:dyDescent="0.4">
      <c r="A202" s="123" t="s">
        <v>126</v>
      </c>
      <c r="B202" s="124" t="s">
        <v>73</v>
      </c>
      <c r="C202" s="142" t="s">
        <v>74</v>
      </c>
      <c r="D202" s="125"/>
      <c r="E202" s="126"/>
      <c r="F202" s="127"/>
      <c r="G202" s="127">
        <f>G203</f>
        <v>0</v>
      </c>
      <c r="H202" s="127"/>
      <c r="I202" s="127">
        <v>0</v>
      </c>
      <c r="J202" s="127"/>
      <c r="K202" s="127">
        <v>5802.68</v>
      </c>
      <c r="L202" s="127"/>
      <c r="M202" s="127"/>
      <c r="N202" s="126"/>
      <c r="O202" s="126"/>
      <c r="P202" s="126"/>
      <c r="Q202" s="126"/>
      <c r="R202" s="127"/>
      <c r="S202" s="127"/>
      <c r="T202" s="128"/>
      <c r="U202" s="122"/>
      <c r="V202" s="122"/>
      <c r="W202" s="122"/>
      <c r="X202" s="122"/>
      <c r="Y202" s="122"/>
      <c r="AG202" t="s">
        <v>127</v>
      </c>
    </row>
    <row r="203" spans="1:60" ht="20.399999999999999" x14ac:dyDescent="0.4">
      <c r="A203" s="135">
        <v>103</v>
      </c>
      <c r="B203" s="136" t="s">
        <v>279</v>
      </c>
      <c r="C203" s="143" t="s">
        <v>280</v>
      </c>
      <c r="D203" s="137" t="s">
        <v>128</v>
      </c>
      <c r="E203" s="138">
        <v>269.892</v>
      </c>
      <c r="F203" s="341"/>
      <c r="G203" s="139">
        <f>E203*F203</f>
        <v>0</v>
      </c>
      <c r="H203" s="139">
        <v>0</v>
      </c>
      <c r="I203" s="139">
        <v>0</v>
      </c>
      <c r="J203" s="139">
        <v>21.5</v>
      </c>
      <c r="K203" s="139">
        <v>5802.6779999999999</v>
      </c>
      <c r="L203" s="139">
        <v>21</v>
      </c>
      <c r="M203" s="139">
        <v>7021.2428</v>
      </c>
      <c r="N203" s="138">
        <v>0</v>
      </c>
      <c r="O203" s="138">
        <v>0</v>
      </c>
      <c r="P203" s="138">
        <v>6.0000000000000001E-3</v>
      </c>
      <c r="Q203" s="138">
        <v>1.6193519999999999</v>
      </c>
      <c r="R203" s="139"/>
      <c r="S203" s="139" t="s">
        <v>129</v>
      </c>
      <c r="T203" s="140" t="s">
        <v>129</v>
      </c>
      <c r="U203" s="121">
        <v>0.05</v>
      </c>
      <c r="V203" s="121">
        <v>13.4946</v>
      </c>
      <c r="W203" s="121"/>
      <c r="X203" s="121" t="s">
        <v>130</v>
      </c>
      <c r="Y203" s="121" t="s">
        <v>131</v>
      </c>
      <c r="Z203" s="115"/>
      <c r="AA203" s="115"/>
      <c r="AB203" s="115"/>
      <c r="AC203" s="115"/>
      <c r="AD203" s="115"/>
      <c r="AE203" s="115"/>
      <c r="AF203" s="115"/>
      <c r="AG203" s="115" t="s">
        <v>132</v>
      </c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</row>
    <row r="204" spans="1:60" x14ac:dyDescent="0.4">
      <c r="A204" s="147"/>
      <c r="B204" s="148"/>
      <c r="C204" s="327" t="s">
        <v>761</v>
      </c>
      <c r="D204" s="328"/>
      <c r="E204" s="329">
        <v>269.892</v>
      </c>
      <c r="F204" s="152"/>
      <c r="G204" s="152"/>
      <c r="H204" s="152"/>
      <c r="I204" s="152"/>
      <c r="J204" s="152"/>
      <c r="K204" s="152"/>
      <c r="L204" s="152"/>
      <c r="M204" s="152"/>
      <c r="N204" s="151"/>
      <c r="O204" s="151"/>
      <c r="P204" s="151"/>
      <c r="Q204" s="151"/>
      <c r="R204" s="152"/>
      <c r="S204" s="152"/>
      <c r="T204" s="153"/>
      <c r="U204" s="121"/>
      <c r="V204" s="121"/>
      <c r="W204" s="121"/>
      <c r="X204" s="121"/>
      <c r="Y204" s="121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</row>
    <row r="205" spans="1:60" x14ac:dyDescent="0.4">
      <c r="A205" s="123" t="s">
        <v>126</v>
      </c>
      <c r="B205" s="124" t="s">
        <v>75</v>
      </c>
      <c r="C205" s="142" t="s">
        <v>76</v>
      </c>
      <c r="D205" s="125"/>
      <c r="E205" s="126"/>
      <c r="F205" s="127"/>
      <c r="G205" s="127">
        <f>+G211+G216+G219+G223+G226+G229+G206+G209+G221</f>
        <v>0</v>
      </c>
      <c r="H205" s="127"/>
      <c r="I205" s="127">
        <v>246536.73</v>
      </c>
      <c r="J205" s="127"/>
      <c r="K205" s="127">
        <v>71983.86</v>
      </c>
      <c r="L205" s="127"/>
      <c r="M205" s="127"/>
      <c r="N205" s="126"/>
      <c r="O205" s="126"/>
      <c r="P205" s="126"/>
      <c r="Q205" s="126"/>
      <c r="R205" s="127"/>
      <c r="S205" s="127"/>
      <c r="T205" s="128"/>
      <c r="U205" s="122"/>
      <c r="V205" s="122"/>
      <c r="W205" s="122"/>
      <c r="X205" s="122"/>
      <c r="Y205" s="122"/>
      <c r="AG205" t="s">
        <v>127</v>
      </c>
    </row>
    <row r="206" spans="1:60" ht="20.399999999999999" x14ac:dyDescent="0.4">
      <c r="A206" s="129">
        <v>104</v>
      </c>
      <c r="B206" s="130" t="s">
        <v>762</v>
      </c>
      <c r="C206" s="144" t="s">
        <v>763</v>
      </c>
      <c r="D206" s="131" t="s">
        <v>128</v>
      </c>
      <c r="E206" s="132">
        <v>131.571</v>
      </c>
      <c r="F206" s="346"/>
      <c r="G206" s="139">
        <f>E206*F206</f>
        <v>0</v>
      </c>
      <c r="H206" s="345"/>
      <c r="I206" s="133">
        <f>ROUND(E206*H206,2)</f>
        <v>0</v>
      </c>
      <c r="J206" s="345"/>
      <c r="K206" s="133">
        <f>ROUND(E206*J206,2)</f>
        <v>0</v>
      </c>
      <c r="L206" s="133">
        <v>21</v>
      </c>
      <c r="M206" s="133">
        <f>G206*(1+L206/100)</f>
        <v>0</v>
      </c>
      <c r="N206" s="132">
        <v>0</v>
      </c>
      <c r="O206" s="132">
        <f>ROUND(E206*N206,2)</f>
        <v>0</v>
      </c>
      <c r="P206" s="132">
        <v>0</v>
      </c>
      <c r="Q206" s="132">
        <f>ROUND(E206*P206,2)</f>
        <v>0</v>
      </c>
      <c r="R206" s="133"/>
      <c r="S206" s="133" t="s">
        <v>129</v>
      </c>
      <c r="T206" s="134" t="s">
        <v>129</v>
      </c>
      <c r="U206" s="122"/>
      <c r="V206" s="122"/>
      <c r="W206" s="122"/>
      <c r="X206" s="122"/>
      <c r="Y206" s="122"/>
    </row>
    <row r="207" spans="1:60" x14ac:dyDescent="0.4">
      <c r="A207" s="118"/>
      <c r="B207" s="119"/>
      <c r="C207" s="327" t="s">
        <v>764</v>
      </c>
      <c r="D207" s="328"/>
      <c r="E207" s="329"/>
      <c r="F207" s="121"/>
      <c r="G207" s="121"/>
      <c r="H207" s="121"/>
      <c r="I207" s="121"/>
      <c r="J207" s="121"/>
      <c r="K207" s="121"/>
      <c r="L207" s="121"/>
      <c r="M207" s="121"/>
      <c r="N207" s="120"/>
      <c r="O207" s="120"/>
      <c r="P207" s="120"/>
      <c r="Q207" s="120"/>
      <c r="R207" s="121"/>
      <c r="S207" s="121"/>
      <c r="T207" s="121"/>
      <c r="U207" s="122"/>
      <c r="V207" s="122"/>
      <c r="W207" s="122"/>
      <c r="X207" s="122"/>
      <c r="Y207" s="122"/>
    </row>
    <row r="208" spans="1:60" x14ac:dyDescent="0.4">
      <c r="A208" s="118"/>
      <c r="B208" s="119"/>
      <c r="C208" s="327" t="s">
        <v>765</v>
      </c>
      <c r="D208" s="328"/>
      <c r="E208" s="329">
        <v>131.571</v>
      </c>
      <c r="F208" s="121"/>
      <c r="G208" s="121"/>
      <c r="H208" s="121"/>
      <c r="I208" s="121"/>
      <c r="J208" s="121"/>
      <c r="K208" s="121"/>
      <c r="L208" s="121"/>
      <c r="M208" s="121"/>
      <c r="N208" s="120"/>
      <c r="O208" s="120"/>
      <c r="P208" s="120"/>
      <c r="Q208" s="120"/>
      <c r="R208" s="121"/>
      <c r="S208" s="121"/>
      <c r="T208" s="121"/>
      <c r="U208" s="122"/>
      <c r="V208" s="122"/>
      <c r="W208" s="122"/>
      <c r="X208" s="122"/>
      <c r="Y208" s="122"/>
    </row>
    <row r="209" spans="1:60" ht="20.399999999999999" x14ac:dyDescent="0.4">
      <c r="A209" s="129">
        <v>105</v>
      </c>
      <c r="B209" s="130" t="s">
        <v>766</v>
      </c>
      <c r="C209" s="144" t="s">
        <v>767</v>
      </c>
      <c r="D209" s="131" t="s">
        <v>128</v>
      </c>
      <c r="E209" s="132">
        <v>229.65119999999999</v>
      </c>
      <c r="F209" s="346"/>
      <c r="G209" s="139">
        <f>E209*F209</f>
        <v>0</v>
      </c>
      <c r="H209" s="345"/>
      <c r="I209" s="133">
        <f>ROUND(E209*H209,2)</f>
        <v>0</v>
      </c>
      <c r="J209" s="345"/>
      <c r="K209" s="133">
        <f>ROUND(E209*J209,2)</f>
        <v>0</v>
      </c>
      <c r="L209" s="133">
        <v>21</v>
      </c>
      <c r="M209" s="133">
        <f>G209*(1+L209/100)</f>
        <v>0</v>
      </c>
      <c r="N209" s="132">
        <v>0</v>
      </c>
      <c r="O209" s="132">
        <f>ROUND(E209*N209,2)</f>
        <v>0</v>
      </c>
      <c r="P209" s="132">
        <v>0</v>
      </c>
      <c r="Q209" s="132">
        <f>ROUND(E209*P209,2)</f>
        <v>0</v>
      </c>
      <c r="R209" s="133"/>
      <c r="S209" s="133" t="s">
        <v>129</v>
      </c>
      <c r="T209" s="134" t="s">
        <v>129</v>
      </c>
      <c r="U209" s="122"/>
      <c r="V209" s="122"/>
      <c r="W209" s="122"/>
      <c r="X209" s="122"/>
      <c r="Y209" s="122"/>
    </row>
    <row r="210" spans="1:60" x14ac:dyDescent="0.4">
      <c r="A210" s="118"/>
      <c r="B210" s="119"/>
      <c r="C210" s="327" t="s">
        <v>768</v>
      </c>
      <c r="D210" s="328"/>
      <c r="E210" s="329">
        <v>229.65119999999999</v>
      </c>
      <c r="F210" s="121"/>
      <c r="G210" s="121"/>
      <c r="H210" s="121"/>
      <c r="I210" s="121"/>
      <c r="J210" s="121"/>
      <c r="K210" s="121"/>
      <c r="L210" s="121"/>
      <c r="M210" s="121"/>
      <c r="N210" s="120"/>
      <c r="O210" s="120"/>
      <c r="P210" s="120"/>
      <c r="Q210" s="120"/>
      <c r="R210" s="121"/>
      <c r="S210" s="121"/>
      <c r="T210" s="121"/>
      <c r="U210" s="122"/>
      <c r="V210" s="122"/>
      <c r="W210" s="122"/>
      <c r="X210" s="122"/>
      <c r="Y210" s="122"/>
    </row>
    <row r="211" spans="1:60" ht="20.399999999999999" x14ac:dyDescent="0.4">
      <c r="A211" s="129">
        <v>106</v>
      </c>
      <c r="B211" s="130" t="s">
        <v>281</v>
      </c>
      <c r="C211" s="144" t="s">
        <v>282</v>
      </c>
      <c r="D211" s="131" t="s">
        <v>128</v>
      </c>
      <c r="E211" s="132">
        <v>345.27719999999999</v>
      </c>
      <c r="F211" s="343"/>
      <c r="G211" s="139">
        <f>E211*F211</f>
        <v>0</v>
      </c>
      <c r="H211" s="133">
        <v>7.57</v>
      </c>
      <c r="I211" s="133">
        <v>2613.7484039999999</v>
      </c>
      <c r="J211" s="133">
        <v>87.13</v>
      </c>
      <c r="K211" s="133">
        <v>30084.002435999999</v>
      </c>
      <c r="L211" s="133">
        <v>21</v>
      </c>
      <c r="M211" s="133">
        <v>39564.277499999997</v>
      </c>
      <c r="N211" s="132">
        <v>2.0000000000000002E-5</v>
      </c>
      <c r="O211" s="132">
        <v>6.9055440000000004E-3</v>
      </c>
      <c r="P211" s="132">
        <v>0</v>
      </c>
      <c r="Q211" s="132">
        <v>0</v>
      </c>
      <c r="R211" s="133"/>
      <c r="S211" s="133" t="s">
        <v>129</v>
      </c>
      <c r="T211" s="134" t="s">
        <v>129</v>
      </c>
      <c r="U211" s="121">
        <v>0.16</v>
      </c>
      <c r="V211" s="121">
        <v>55.244351999999999</v>
      </c>
      <c r="W211" s="121"/>
      <c r="X211" s="121" t="s">
        <v>130</v>
      </c>
      <c r="Y211" s="121" t="s">
        <v>131</v>
      </c>
      <c r="Z211" s="115"/>
      <c r="AA211" s="115"/>
      <c r="AB211" s="115"/>
      <c r="AC211" s="115"/>
      <c r="AD211" s="115"/>
      <c r="AE211" s="115"/>
      <c r="AF211" s="115"/>
      <c r="AG211" s="115" t="s">
        <v>132</v>
      </c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</row>
    <row r="212" spans="1:60" outlineLevel="1" x14ac:dyDescent="0.4">
      <c r="A212" s="118"/>
      <c r="B212" s="119"/>
      <c r="C212" s="313" t="s">
        <v>283</v>
      </c>
      <c r="D212" s="314"/>
      <c r="E212" s="314"/>
      <c r="F212" s="314"/>
      <c r="G212" s="314"/>
      <c r="H212" s="121"/>
      <c r="I212" s="121"/>
      <c r="J212" s="121"/>
      <c r="K212" s="121"/>
      <c r="L212" s="121"/>
      <c r="M212" s="121"/>
      <c r="N212" s="120"/>
      <c r="O212" s="120"/>
      <c r="P212" s="120"/>
      <c r="Q212" s="120"/>
      <c r="R212" s="121"/>
      <c r="S212" s="121"/>
      <c r="T212" s="121"/>
      <c r="U212" s="121"/>
      <c r="V212" s="121"/>
      <c r="W212" s="121"/>
      <c r="X212" s="121"/>
      <c r="Y212" s="121"/>
      <c r="Z212" s="115"/>
      <c r="AA212" s="115"/>
      <c r="AB212" s="115"/>
      <c r="AC212" s="115"/>
      <c r="AD212" s="115"/>
      <c r="AE212" s="115"/>
      <c r="AF212" s="115"/>
      <c r="AG212" s="115" t="s">
        <v>142</v>
      </c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</row>
    <row r="213" spans="1:60" outlineLevel="1" x14ac:dyDescent="0.4">
      <c r="A213" s="118"/>
      <c r="B213" s="119"/>
      <c r="C213" s="327" t="s">
        <v>768</v>
      </c>
      <c r="D213" s="328"/>
      <c r="E213" s="329">
        <v>229.65119999999999</v>
      </c>
      <c r="F213" s="121"/>
      <c r="G213" s="121"/>
      <c r="H213" s="121"/>
      <c r="I213" s="121"/>
      <c r="J213" s="121"/>
      <c r="K213" s="121"/>
      <c r="L213" s="121"/>
      <c r="M213" s="121"/>
      <c r="N213" s="120"/>
      <c r="O213" s="120"/>
      <c r="P213" s="120"/>
      <c r="Q213" s="120"/>
      <c r="R213" s="121"/>
      <c r="S213" s="121"/>
      <c r="T213" s="121"/>
      <c r="U213" s="121"/>
      <c r="V213" s="121"/>
      <c r="W213" s="121"/>
      <c r="X213" s="121"/>
      <c r="Y213" s="121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</row>
    <row r="214" spans="1:60" outlineLevel="1" x14ac:dyDescent="0.4">
      <c r="A214" s="118"/>
      <c r="B214" s="119"/>
      <c r="C214" s="327" t="s">
        <v>775</v>
      </c>
      <c r="D214" s="328"/>
      <c r="E214" s="329">
        <v>43.86</v>
      </c>
      <c r="F214" s="121"/>
      <c r="G214" s="121"/>
      <c r="H214" s="121"/>
      <c r="I214" s="121"/>
      <c r="J214" s="121"/>
      <c r="K214" s="121"/>
      <c r="L214" s="121"/>
      <c r="M214" s="121"/>
      <c r="N214" s="120"/>
      <c r="O214" s="120"/>
      <c r="P214" s="120"/>
      <c r="Q214" s="120"/>
      <c r="R214" s="121"/>
      <c r="S214" s="121"/>
      <c r="T214" s="121"/>
      <c r="U214" s="121"/>
      <c r="V214" s="121"/>
      <c r="W214" s="121"/>
      <c r="X214" s="121"/>
      <c r="Y214" s="121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</row>
    <row r="215" spans="1:60" outlineLevel="1" x14ac:dyDescent="0.4">
      <c r="A215" s="118"/>
      <c r="B215" s="119"/>
      <c r="C215" s="327" t="s">
        <v>776</v>
      </c>
      <c r="D215" s="328"/>
      <c r="E215" s="329">
        <v>71.766000000000005</v>
      </c>
      <c r="F215" s="121"/>
      <c r="G215" s="121"/>
      <c r="H215" s="121"/>
      <c r="I215" s="121"/>
      <c r="J215" s="121"/>
      <c r="K215" s="121"/>
      <c r="L215" s="121"/>
      <c r="M215" s="121"/>
      <c r="N215" s="120"/>
      <c r="O215" s="120"/>
      <c r="P215" s="120"/>
      <c r="Q215" s="120"/>
      <c r="R215" s="121"/>
      <c r="S215" s="121"/>
      <c r="T215" s="121"/>
      <c r="U215" s="121"/>
      <c r="V215" s="121"/>
      <c r="W215" s="121"/>
      <c r="X215" s="121"/>
      <c r="Y215" s="121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</row>
    <row r="216" spans="1:60" ht="20.399999999999999" x14ac:dyDescent="0.4">
      <c r="A216" s="135">
        <v>107</v>
      </c>
      <c r="B216" s="136" t="s">
        <v>284</v>
      </c>
      <c r="C216" s="143" t="s">
        <v>285</v>
      </c>
      <c r="D216" s="137" t="s">
        <v>137</v>
      </c>
      <c r="E216" s="138">
        <v>96.492000000000004</v>
      </c>
      <c r="F216" s="341"/>
      <c r="G216" s="139">
        <f>E216*F216</f>
        <v>0</v>
      </c>
      <c r="H216" s="139">
        <v>69.430000000000007</v>
      </c>
      <c r="I216" s="139">
        <v>6699.4395600000007</v>
      </c>
      <c r="J216" s="139">
        <v>50.07</v>
      </c>
      <c r="K216" s="139">
        <v>4831.3544400000001</v>
      </c>
      <c r="L216" s="139">
        <v>21</v>
      </c>
      <c r="M216" s="139">
        <v>13952.2559</v>
      </c>
      <c r="N216" s="138">
        <v>5.4000000000000001E-4</v>
      </c>
      <c r="O216" s="138">
        <v>5.2105680000000001E-2</v>
      </c>
      <c r="P216" s="138">
        <v>0</v>
      </c>
      <c r="Q216" s="138">
        <v>0</v>
      </c>
      <c r="R216" s="139"/>
      <c r="S216" s="139" t="s">
        <v>129</v>
      </c>
      <c r="T216" s="140" t="s">
        <v>129</v>
      </c>
      <c r="U216" s="121">
        <v>0.09</v>
      </c>
      <c r="V216" s="121">
        <v>8.6842799999999993</v>
      </c>
      <c r="W216" s="121"/>
      <c r="X216" s="121" t="s">
        <v>130</v>
      </c>
      <c r="Y216" s="121" t="s">
        <v>131</v>
      </c>
      <c r="Z216" s="115"/>
      <c r="AA216" s="115"/>
      <c r="AB216" s="115"/>
      <c r="AC216" s="115"/>
      <c r="AD216" s="115"/>
      <c r="AE216" s="115"/>
      <c r="AF216" s="115"/>
      <c r="AG216" s="115" t="s">
        <v>132</v>
      </c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</row>
    <row r="217" spans="1:60" x14ac:dyDescent="0.4">
      <c r="A217" s="135"/>
      <c r="B217" s="136"/>
      <c r="C217" s="327" t="s">
        <v>769</v>
      </c>
      <c r="D217" s="328"/>
      <c r="E217" s="329">
        <v>87.72</v>
      </c>
      <c r="F217" s="139"/>
      <c r="G217" s="139"/>
      <c r="H217" s="139"/>
      <c r="I217" s="139"/>
      <c r="J217" s="139"/>
      <c r="K217" s="139"/>
      <c r="L217" s="139"/>
      <c r="M217" s="139"/>
      <c r="N217" s="138"/>
      <c r="O217" s="138"/>
      <c r="P217" s="138"/>
      <c r="Q217" s="138"/>
      <c r="R217" s="139"/>
      <c r="S217" s="139"/>
      <c r="T217" s="140"/>
      <c r="U217" s="121"/>
      <c r="V217" s="121"/>
      <c r="W217" s="121"/>
      <c r="X217" s="121"/>
      <c r="Y217" s="121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</row>
    <row r="218" spans="1:60" x14ac:dyDescent="0.4">
      <c r="A218" s="135"/>
      <c r="B218" s="136"/>
      <c r="C218" s="334" t="s">
        <v>730</v>
      </c>
      <c r="D218" s="335"/>
      <c r="E218" s="336">
        <v>8.7720000000000002</v>
      </c>
      <c r="F218" s="139"/>
      <c r="G218" s="139"/>
      <c r="H218" s="139"/>
      <c r="I218" s="139"/>
      <c r="J218" s="139"/>
      <c r="K218" s="139"/>
      <c r="L218" s="139"/>
      <c r="M218" s="139"/>
      <c r="N218" s="138"/>
      <c r="O218" s="138"/>
      <c r="P218" s="138"/>
      <c r="Q218" s="138"/>
      <c r="R218" s="139"/>
      <c r="S218" s="139"/>
      <c r="T218" s="140"/>
      <c r="U218" s="121"/>
      <c r="V218" s="121"/>
      <c r="W218" s="121"/>
      <c r="X218" s="121"/>
      <c r="Y218" s="121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</row>
    <row r="219" spans="1:60" ht="20.399999999999999" x14ac:dyDescent="0.4">
      <c r="A219" s="135">
        <v>108</v>
      </c>
      <c r="B219" s="136" t="s">
        <v>286</v>
      </c>
      <c r="C219" s="143" t="s">
        <v>287</v>
      </c>
      <c r="D219" s="137" t="s">
        <v>128</v>
      </c>
      <c r="E219" s="138">
        <v>229.65119999999999</v>
      </c>
      <c r="F219" s="341"/>
      <c r="G219" s="139">
        <f>E219*F219</f>
        <v>0</v>
      </c>
      <c r="H219" s="139">
        <v>0</v>
      </c>
      <c r="I219" s="139">
        <v>0</v>
      </c>
      <c r="J219" s="139">
        <v>21.5</v>
      </c>
      <c r="K219" s="139">
        <v>4937.5007999999998</v>
      </c>
      <c r="L219" s="139">
        <v>21</v>
      </c>
      <c r="M219" s="139">
        <v>5974.375</v>
      </c>
      <c r="N219" s="138">
        <v>0</v>
      </c>
      <c r="O219" s="138">
        <v>0</v>
      </c>
      <c r="P219" s="138">
        <v>4.0000000000000001E-3</v>
      </c>
      <c r="Q219" s="138">
        <v>0.9186048</v>
      </c>
      <c r="R219" s="139"/>
      <c r="S219" s="139" t="s">
        <v>129</v>
      </c>
      <c r="T219" s="140" t="s">
        <v>129</v>
      </c>
      <c r="U219" s="121">
        <v>4.4999999999999998E-2</v>
      </c>
      <c r="V219" s="121">
        <v>10.334303999999999</v>
      </c>
      <c r="W219" s="121"/>
      <c r="X219" s="121" t="s">
        <v>130</v>
      </c>
      <c r="Y219" s="121" t="s">
        <v>131</v>
      </c>
      <c r="Z219" s="115"/>
      <c r="AA219" s="115"/>
      <c r="AB219" s="115"/>
      <c r="AC219" s="115"/>
      <c r="AD219" s="115"/>
      <c r="AE219" s="115"/>
      <c r="AF219" s="115"/>
      <c r="AG219" s="115" t="s">
        <v>132</v>
      </c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</row>
    <row r="220" spans="1:60" x14ac:dyDescent="0.4">
      <c r="A220" s="135"/>
      <c r="B220" s="136"/>
      <c r="C220" s="327" t="s">
        <v>768</v>
      </c>
      <c r="D220" s="328"/>
      <c r="E220" s="329">
        <v>229.65119999999999</v>
      </c>
      <c r="F220" s="139"/>
      <c r="G220" s="139"/>
      <c r="H220" s="139"/>
      <c r="I220" s="139"/>
      <c r="J220" s="139"/>
      <c r="K220" s="139"/>
      <c r="L220" s="139"/>
      <c r="M220" s="139"/>
      <c r="N220" s="138"/>
      <c r="O220" s="138"/>
      <c r="P220" s="138"/>
      <c r="Q220" s="138"/>
      <c r="R220" s="139"/>
      <c r="S220" s="139"/>
      <c r="T220" s="140"/>
      <c r="U220" s="121"/>
      <c r="V220" s="121"/>
      <c r="W220" s="121"/>
      <c r="X220" s="121"/>
      <c r="Y220" s="121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</row>
    <row r="221" spans="1:60" x14ac:dyDescent="0.4">
      <c r="A221" s="129">
        <v>111</v>
      </c>
      <c r="B221" s="130" t="s">
        <v>770</v>
      </c>
      <c r="C221" s="144" t="s">
        <v>771</v>
      </c>
      <c r="D221" s="131" t="s">
        <v>128</v>
      </c>
      <c r="E221" s="132">
        <v>241.13376</v>
      </c>
      <c r="F221" s="346"/>
      <c r="G221" s="139">
        <f>E221*F221</f>
        <v>0</v>
      </c>
      <c r="H221" s="345"/>
      <c r="I221" s="133">
        <f>ROUND(E221*H221,2)</f>
        <v>0</v>
      </c>
      <c r="J221" s="345"/>
      <c r="K221" s="133">
        <f>ROUND(E221*J221,2)</f>
        <v>0</v>
      </c>
      <c r="L221" s="133">
        <v>21</v>
      </c>
      <c r="M221" s="133">
        <f>G221*(1+L221/100)</f>
        <v>0</v>
      </c>
      <c r="N221" s="132">
        <v>1.6800000000000001E-3</v>
      </c>
      <c r="O221" s="132">
        <f>ROUND(E221*N221,2)</f>
        <v>0.41</v>
      </c>
      <c r="P221" s="132">
        <v>0</v>
      </c>
      <c r="Q221" s="132">
        <f>ROUND(E221*P221,2)</f>
        <v>0</v>
      </c>
      <c r="R221" s="133" t="s">
        <v>167</v>
      </c>
      <c r="S221" s="133" t="s">
        <v>129</v>
      </c>
      <c r="T221" s="134" t="s">
        <v>129</v>
      </c>
      <c r="U221" s="121"/>
      <c r="V221" s="121"/>
      <c r="W221" s="121"/>
      <c r="X221" s="121"/>
      <c r="Y221" s="121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</row>
    <row r="222" spans="1:60" x14ac:dyDescent="0.4">
      <c r="A222" s="118"/>
      <c r="B222" s="119"/>
      <c r="C222" s="327" t="s">
        <v>772</v>
      </c>
      <c r="D222" s="328"/>
      <c r="E222" s="329">
        <v>241.13376</v>
      </c>
      <c r="F222" s="121"/>
      <c r="G222" s="121"/>
      <c r="H222" s="121"/>
      <c r="I222" s="121"/>
      <c r="J222" s="121"/>
      <c r="K222" s="121"/>
      <c r="L222" s="121"/>
      <c r="M222" s="121"/>
      <c r="N222" s="120"/>
      <c r="O222" s="120"/>
      <c r="P222" s="120"/>
      <c r="Q222" s="120"/>
      <c r="R222" s="121"/>
      <c r="S222" s="121"/>
      <c r="T222" s="121"/>
      <c r="U222" s="121"/>
      <c r="V222" s="121"/>
      <c r="W222" s="121"/>
      <c r="X222" s="121"/>
      <c r="Y222" s="121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</row>
    <row r="223" spans="1:60" x14ac:dyDescent="0.4">
      <c r="A223" s="129">
        <v>112</v>
      </c>
      <c r="B223" s="130" t="s">
        <v>288</v>
      </c>
      <c r="C223" s="144" t="s">
        <v>773</v>
      </c>
      <c r="D223" s="131" t="s">
        <v>128</v>
      </c>
      <c r="E223" s="132">
        <v>379.28330999999997</v>
      </c>
      <c r="F223" s="346"/>
      <c r="G223" s="139">
        <f>E223*F223</f>
        <v>0</v>
      </c>
      <c r="H223" s="345"/>
      <c r="I223" s="133">
        <f>ROUND(E223*H223,2)</f>
        <v>0</v>
      </c>
      <c r="J223" s="345"/>
      <c r="K223" s="133">
        <f>ROUND(E223*J223,2)</f>
        <v>0</v>
      </c>
      <c r="L223" s="133">
        <v>21</v>
      </c>
      <c r="M223" s="133">
        <f>G223*(1+L223/100)</f>
        <v>0</v>
      </c>
      <c r="N223" s="132">
        <v>1.92E-3</v>
      </c>
      <c r="O223" s="132">
        <f>ROUND(E223*N223,2)</f>
        <v>0.73</v>
      </c>
      <c r="P223" s="132">
        <v>0</v>
      </c>
      <c r="Q223" s="132">
        <f>ROUND(E223*P223,2)</f>
        <v>0</v>
      </c>
      <c r="R223" s="133" t="s">
        <v>167</v>
      </c>
      <c r="S223" s="133" t="s">
        <v>129</v>
      </c>
      <c r="T223" s="134" t="s">
        <v>129</v>
      </c>
      <c r="U223" s="121">
        <v>0</v>
      </c>
      <c r="V223" s="121">
        <v>0</v>
      </c>
      <c r="W223" s="121"/>
      <c r="X223" s="121" t="s">
        <v>170</v>
      </c>
      <c r="Y223" s="121" t="s">
        <v>131</v>
      </c>
      <c r="Z223" s="115"/>
      <c r="AA223" s="115"/>
      <c r="AB223" s="115"/>
      <c r="AC223" s="115"/>
      <c r="AD223" s="115"/>
      <c r="AE223" s="115"/>
      <c r="AF223" s="115"/>
      <c r="AG223" s="115" t="s">
        <v>171</v>
      </c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</row>
    <row r="224" spans="1:60" x14ac:dyDescent="0.4">
      <c r="A224" s="118"/>
      <c r="B224" s="119"/>
      <c r="C224" s="327" t="s">
        <v>772</v>
      </c>
      <c r="D224" s="328"/>
      <c r="E224" s="329">
        <v>241.13376</v>
      </c>
      <c r="F224" s="121"/>
      <c r="G224" s="121"/>
      <c r="H224" s="121"/>
      <c r="I224" s="121"/>
      <c r="J224" s="121"/>
      <c r="K224" s="121"/>
      <c r="L224" s="121"/>
      <c r="M224" s="121"/>
      <c r="N224" s="120"/>
      <c r="O224" s="120"/>
      <c r="P224" s="120"/>
      <c r="Q224" s="120"/>
      <c r="R224" s="121"/>
      <c r="S224" s="121"/>
      <c r="T224" s="121"/>
      <c r="U224" s="121"/>
      <c r="V224" s="121"/>
      <c r="W224" s="121"/>
      <c r="X224" s="121"/>
      <c r="Y224" s="121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</row>
    <row r="225" spans="1:60" x14ac:dyDescent="0.4">
      <c r="A225" s="118"/>
      <c r="B225" s="119"/>
      <c r="C225" s="327" t="s">
        <v>774</v>
      </c>
      <c r="D225" s="328"/>
      <c r="E225" s="329">
        <v>138.14955</v>
      </c>
      <c r="F225" s="121"/>
      <c r="G225" s="121"/>
      <c r="H225" s="121"/>
      <c r="I225" s="121"/>
      <c r="J225" s="121"/>
      <c r="K225" s="121"/>
      <c r="L225" s="121"/>
      <c r="M225" s="121"/>
      <c r="N225" s="120"/>
      <c r="O225" s="120"/>
      <c r="P225" s="120"/>
      <c r="Q225" s="120"/>
      <c r="R225" s="121"/>
      <c r="S225" s="121"/>
      <c r="T225" s="121"/>
      <c r="U225" s="121"/>
      <c r="V225" s="121"/>
      <c r="W225" s="121"/>
      <c r="X225" s="121"/>
      <c r="Y225" s="121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</row>
    <row r="226" spans="1:60" x14ac:dyDescent="0.4">
      <c r="A226" s="129">
        <v>113</v>
      </c>
      <c r="B226" s="130" t="s">
        <v>289</v>
      </c>
      <c r="C226" s="144" t="s">
        <v>777</v>
      </c>
      <c r="D226" s="131" t="s">
        <v>128</v>
      </c>
      <c r="E226" s="132">
        <v>379.80491999999998</v>
      </c>
      <c r="F226" s="343"/>
      <c r="G226" s="139">
        <f>E226*F226</f>
        <v>0</v>
      </c>
      <c r="H226" s="133">
        <v>63.5</v>
      </c>
      <c r="I226" s="133">
        <v>24117.612419999998</v>
      </c>
      <c r="J226" s="133">
        <v>0</v>
      </c>
      <c r="K226" s="133">
        <v>0</v>
      </c>
      <c r="L226" s="133">
        <v>21</v>
      </c>
      <c r="M226" s="133">
        <v>29182.308099999998</v>
      </c>
      <c r="N226" s="132">
        <v>1.7000000000000001E-4</v>
      </c>
      <c r="O226" s="132">
        <v>6.4566836400000008E-2</v>
      </c>
      <c r="P226" s="132">
        <v>0</v>
      </c>
      <c r="Q226" s="132">
        <v>0</v>
      </c>
      <c r="R226" s="133" t="s">
        <v>167</v>
      </c>
      <c r="S226" s="133" t="s">
        <v>129</v>
      </c>
      <c r="T226" s="134" t="s">
        <v>129</v>
      </c>
      <c r="U226" s="121">
        <v>0</v>
      </c>
      <c r="V226" s="121">
        <v>0</v>
      </c>
      <c r="W226" s="121"/>
      <c r="X226" s="121" t="s">
        <v>170</v>
      </c>
      <c r="Y226" s="121" t="s">
        <v>131</v>
      </c>
      <c r="Z226" s="115"/>
      <c r="AA226" s="115"/>
      <c r="AB226" s="115"/>
      <c r="AC226" s="115"/>
      <c r="AD226" s="115"/>
      <c r="AE226" s="115"/>
      <c r="AF226" s="115"/>
      <c r="AG226" s="115" t="s">
        <v>171</v>
      </c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</row>
    <row r="227" spans="1:60" ht="12.3" customHeight="1" outlineLevel="1" x14ac:dyDescent="0.4">
      <c r="A227" s="118"/>
      <c r="B227" s="119"/>
      <c r="C227" s="331" t="s">
        <v>290</v>
      </c>
      <c r="D227" s="331"/>
      <c r="E227" s="331"/>
      <c r="F227" s="331"/>
      <c r="G227" s="331"/>
      <c r="H227" s="121"/>
      <c r="I227" s="121"/>
      <c r="J227" s="121"/>
      <c r="K227" s="121"/>
      <c r="L227" s="121"/>
      <c r="M227" s="121"/>
      <c r="N227" s="120"/>
      <c r="O227" s="120"/>
      <c r="P227" s="120"/>
      <c r="Q227" s="120"/>
      <c r="R227" s="121"/>
      <c r="S227" s="121"/>
      <c r="T227" s="121"/>
      <c r="U227" s="121"/>
      <c r="V227" s="121"/>
      <c r="W227" s="121"/>
      <c r="X227" s="121"/>
      <c r="Y227" s="121"/>
      <c r="Z227" s="115"/>
      <c r="AA227" s="115"/>
      <c r="AB227" s="115"/>
      <c r="AC227" s="115"/>
      <c r="AD227" s="115"/>
      <c r="AE227" s="115"/>
      <c r="AF227" s="115"/>
      <c r="AG227" s="115" t="s">
        <v>142</v>
      </c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41" t="str">
        <f>C227</f>
        <v>Čtyřvrstvá fólie. Na dvě vrstvy polyetylenu vyztužené PE mřížkou je celoplošně nanesena hliníková fólie.</v>
      </c>
      <c r="BB227" s="115"/>
      <c r="BC227" s="115"/>
      <c r="BD227" s="115"/>
      <c r="BE227" s="115"/>
      <c r="BF227" s="115"/>
      <c r="BG227" s="115"/>
      <c r="BH227" s="115"/>
    </row>
    <row r="228" spans="1:60" ht="12.3" customHeight="1" outlineLevel="1" x14ac:dyDescent="0.4">
      <c r="A228" s="118"/>
      <c r="B228" s="119"/>
      <c r="C228" s="327" t="s">
        <v>778</v>
      </c>
      <c r="D228" s="328"/>
      <c r="E228" s="329">
        <v>379.80491999999998</v>
      </c>
      <c r="F228" s="263"/>
      <c r="G228" s="263"/>
      <c r="H228" s="121"/>
      <c r="I228" s="121"/>
      <c r="J228" s="121"/>
      <c r="K228" s="121"/>
      <c r="L228" s="121"/>
      <c r="M228" s="121"/>
      <c r="N228" s="120"/>
      <c r="O228" s="120"/>
      <c r="P228" s="120"/>
      <c r="Q228" s="120"/>
      <c r="R228" s="121"/>
      <c r="S228" s="121"/>
      <c r="T228" s="121"/>
      <c r="U228" s="121"/>
      <c r="V228" s="121"/>
      <c r="W228" s="121"/>
      <c r="X228" s="121"/>
      <c r="Y228" s="121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41"/>
      <c r="BB228" s="115"/>
      <c r="BC228" s="115"/>
      <c r="BD228" s="115"/>
      <c r="BE228" s="115"/>
      <c r="BF228" s="115"/>
      <c r="BG228" s="115"/>
      <c r="BH228" s="115"/>
    </row>
    <row r="229" spans="1:60" x14ac:dyDescent="0.4">
      <c r="A229" s="135">
        <v>114</v>
      </c>
      <c r="B229" s="136" t="s">
        <v>291</v>
      </c>
      <c r="C229" s="143" t="s">
        <v>292</v>
      </c>
      <c r="D229" s="137" t="s">
        <v>276</v>
      </c>
      <c r="E229" s="138">
        <v>1.306</v>
      </c>
      <c r="F229" s="341"/>
      <c r="G229" s="139">
        <f>E229*F229</f>
        <v>0</v>
      </c>
      <c r="H229" s="139">
        <v>0</v>
      </c>
      <c r="I229" s="139">
        <v>0</v>
      </c>
      <c r="J229" s="139">
        <v>1142</v>
      </c>
      <c r="K229" s="139">
        <v>1491.452</v>
      </c>
      <c r="L229" s="139">
        <v>21</v>
      </c>
      <c r="M229" s="139">
        <v>1804.6545000000001</v>
      </c>
      <c r="N229" s="138">
        <v>0</v>
      </c>
      <c r="O229" s="138">
        <v>0</v>
      </c>
      <c r="P229" s="138">
        <v>0</v>
      </c>
      <c r="Q229" s="138">
        <v>0</v>
      </c>
      <c r="R229" s="139"/>
      <c r="S229" s="139" t="s">
        <v>129</v>
      </c>
      <c r="T229" s="140" t="s">
        <v>129</v>
      </c>
      <c r="U229" s="121">
        <v>1.831</v>
      </c>
      <c r="V229" s="121">
        <v>2.391286</v>
      </c>
      <c r="W229" s="121"/>
      <c r="X229" s="121" t="s">
        <v>277</v>
      </c>
      <c r="Y229" s="121" t="s">
        <v>131</v>
      </c>
      <c r="Z229" s="115"/>
      <c r="AA229" s="115"/>
      <c r="AB229" s="115"/>
      <c r="AC229" s="115"/>
      <c r="AD229" s="115"/>
      <c r="AE229" s="115"/>
      <c r="AF229" s="115"/>
      <c r="AG229" s="115" t="s">
        <v>278</v>
      </c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</row>
    <row r="230" spans="1:60" x14ac:dyDescent="0.4">
      <c r="A230" s="123" t="s">
        <v>126</v>
      </c>
      <c r="B230" s="124" t="s">
        <v>77</v>
      </c>
      <c r="C230" s="142" t="s">
        <v>78</v>
      </c>
      <c r="D230" s="125"/>
      <c r="E230" s="126"/>
      <c r="F230" s="127"/>
      <c r="G230" s="127">
        <f>G231</f>
        <v>0</v>
      </c>
      <c r="H230" s="127"/>
      <c r="I230" s="127">
        <v>0</v>
      </c>
      <c r="J230" s="127"/>
      <c r="K230" s="127">
        <v>5800</v>
      </c>
      <c r="L230" s="127"/>
      <c r="M230" s="127"/>
      <c r="N230" s="126"/>
      <c r="O230" s="126"/>
      <c r="P230" s="126"/>
      <c r="Q230" s="126"/>
      <c r="R230" s="127"/>
      <c r="S230" s="127"/>
      <c r="T230" s="128"/>
      <c r="U230" s="122"/>
      <c r="V230" s="122"/>
      <c r="W230" s="122"/>
      <c r="X230" s="122"/>
      <c r="Y230" s="122"/>
      <c r="AG230" t="s">
        <v>127</v>
      </c>
    </row>
    <row r="231" spans="1:60" ht="20.399999999999999" x14ac:dyDescent="0.4">
      <c r="A231" s="135">
        <v>115</v>
      </c>
      <c r="B231" s="136" t="s">
        <v>293</v>
      </c>
      <c r="C231" s="143" t="s">
        <v>294</v>
      </c>
      <c r="D231" s="137" t="s">
        <v>188</v>
      </c>
      <c r="E231" s="138">
        <v>1</v>
      </c>
      <c r="F231" s="341"/>
      <c r="G231" s="139">
        <f>E231*F231</f>
        <v>0</v>
      </c>
      <c r="H231" s="139">
        <v>0</v>
      </c>
      <c r="I231" s="139">
        <v>0</v>
      </c>
      <c r="J231" s="139">
        <v>5800</v>
      </c>
      <c r="K231" s="139">
        <v>5800</v>
      </c>
      <c r="L231" s="139">
        <v>21</v>
      </c>
      <c r="M231" s="139">
        <v>7018</v>
      </c>
      <c r="N231" s="138">
        <v>0</v>
      </c>
      <c r="O231" s="138">
        <v>0</v>
      </c>
      <c r="P231" s="138">
        <v>0</v>
      </c>
      <c r="Q231" s="138">
        <v>0</v>
      </c>
      <c r="R231" s="139"/>
      <c r="S231" s="139" t="s">
        <v>221</v>
      </c>
      <c r="T231" s="140" t="s">
        <v>169</v>
      </c>
      <c r="U231" s="121">
        <v>0</v>
      </c>
      <c r="V231" s="121">
        <v>0</v>
      </c>
      <c r="W231" s="121"/>
      <c r="X231" s="121" t="s">
        <v>130</v>
      </c>
      <c r="Y231" s="121" t="s">
        <v>131</v>
      </c>
      <c r="Z231" s="115"/>
      <c r="AA231" s="115"/>
      <c r="AB231" s="115"/>
      <c r="AC231" s="115"/>
      <c r="AD231" s="115"/>
      <c r="AE231" s="115"/>
      <c r="AF231" s="115"/>
      <c r="AG231" s="115" t="s">
        <v>132</v>
      </c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</row>
    <row r="232" spans="1:60" x14ac:dyDescent="0.4">
      <c r="A232" s="123" t="s">
        <v>126</v>
      </c>
      <c r="B232" s="124" t="s">
        <v>79</v>
      </c>
      <c r="C232" s="142" t="s">
        <v>80</v>
      </c>
      <c r="D232" s="125"/>
      <c r="E232" s="126"/>
      <c r="F232" s="127"/>
      <c r="G232" s="127">
        <f>SUM(G233:G252)</f>
        <v>0</v>
      </c>
      <c r="H232" s="127"/>
      <c r="I232" s="127">
        <v>45213.34</v>
      </c>
      <c r="J232" s="127"/>
      <c r="K232" s="127">
        <v>59580.19</v>
      </c>
      <c r="L232" s="127"/>
      <c r="M232" s="127"/>
      <c r="N232" s="126"/>
      <c r="O232" s="126"/>
      <c r="P232" s="126"/>
      <c r="Q232" s="126"/>
      <c r="R232" s="127"/>
      <c r="S232" s="127"/>
      <c r="T232" s="128"/>
      <c r="U232" s="122"/>
      <c r="V232" s="122"/>
      <c r="W232" s="122"/>
      <c r="X232" s="122"/>
      <c r="Y232" s="122"/>
      <c r="AG232" t="s">
        <v>127</v>
      </c>
    </row>
    <row r="233" spans="1:60" x14ac:dyDescent="0.4">
      <c r="A233" s="135">
        <v>116</v>
      </c>
      <c r="B233" s="136" t="s">
        <v>295</v>
      </c>
      <c r="C233" s="143" t="s">
        <v>296</v>
      </c>
      <c r="D233" s="137" t="s">
        <v>128</v>
      </c>
      <c r="E233" s="138">
        <v>83.381519999999995</v>
      </c>
      <c r="F233" s="341"/>
      <c r="G233" s="139">
        <f t="shared" ref="G233:G252" si="3">E233*F233</f>
        <v>0</v>
      </c>
      <c r="H233" s="139">
        <v>0</v>
      </c>
      <c r="I233" s="139">
        <v>0</v>
      </c>
      <c r="J233" s="139">
        <v>142.5</v>
      </c>
      <c r="K233" s="139">
        <v>11881.866599999999</v>
      </c>
      <c r="L233" s="139">
        <v>21</v>
      </c>
      <c r="M233" s="139">
        <v>14377.0627</v>
      </c>
      <c r="N233" s="138">
        <v>0</v>
      </c>
      <c r="O233" s="138">
        <v>0</v>
      </c>
      <c r="P233" s="138">
        <v>0</v>
      </c>
      <c r="Q233" s="138">
        <v>0</v>
      </c>
      <c r="R233" s="139"/>
      <c r="S233" s="139" t="s">
        <v>129</v>
      </c>
      <c r="T233" s="140" t="s">
        <v>129</v>
      </c>
      <c r="U233" s="121">
        <v>0.27</v>
      </c>
      <c r="V233" s="121">
        <v>22.513010399999999</v>
      </c>
      <c r="W233" s="121"/>
      <c r="X233" s="121" t="s">
        <v>130</v>
      </c>
      <c r="Y233" s="121" t="s">
        <v>131</v>
      </c>
      <c r="Z233" s="115"/>
      <c r="AA233" s="115"/>
      <c r="AB233" s="115"/>
      <c r="AC233" s="115"/>
      <c r="AD233" s="115"/>
      <c r="AE233" s="115"/>
      <c r="AF233" s="115"/>
      <c r="AG233" s="115" t="s">
        <v>132</v>
      </c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</row>
    <row r="234" spans="1:60" x14ac:dyDescent="0.4">
      <c r="A234" s="135"/>
      <c r="B234" s="136"/>
      <c r="C234" s="327" t="s">
        <v>779</v>
      </c>
      <c r="D234" s="328"/>
      <c r="E234" s="329"/>
      <c r="F234" s="139"/>
      <c r="G234" s="139"/>
      <c r="H234" s="139"/>
      <c r="I234" s="139"/>
      <c r="J234" s="139"/>
      <c r="K234" s="139"/>
      <c r="L234" s="139"/>
      <c r="M234" s="139"/>
      <c r="N234" s="138"/>
      <c r="O234" s="138"/>
      <c r="P234" s="138"/>
      <c r="Q234" s="138"/>
      <c r="R234" s="139"/>
      <c r="S234" s="139"/>
      <c r="T234" s="140"/>
      <c r="U234" s="121"/>
      <c r="V234" s="121"/>
      <c r="W234" s="121"/>
      <c r="X234" s="121"/>
      <c r="Y234" s="121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</row>
    <row r="235" spans="1:60" x14ac:dyDescent="0.4">
      <c r="A235" s="135"/>
      <c r="B235" s="136"/>
      <c r="C235" s="327" t="s">
        <v>780</v>
      </c>
      <c r="D235" s="328"/>
      <c r="E235" s="329">
        <v>83.381519999999995</v>
      </c>
      <c r="F235" s="139"/>
      <c r="G235" s="139"/>
      <c r="H235" s="139"/>
      <c r="I235" s="139"/>
      <c r="J235" s="139"/>
      <c r="K235" s="139"/>
      <c r="L235" s="139"/>
      <c r="M235" s="139"/>
      <c r="N235" s="138"/>
      <c r="O235" s="138"/>
      <c r="P235" s="138"/>
      <c r="Q235" s="138"/>
      <c r="R235" s="139"/>
      <c r="S235" s="139"/>
      <c r="T235" s="140"/>
      <c r="U235" s="121"/>
      <c r="V235" s="121"/>
      <c r="W235" s="121"/>
      <c r="X235" s="121"/>
      <c r="Y235" s="121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</row>
    <row r="236" spans="1:60" ht="20.399999999999999" x14ac:dyDescent="0.4">
      <c r="A236" s="135">
        <v>117</v>
      </c>
      <c r="B236" s="136" t="s">
        <v>297</v>
      </c>
      <c r="C236" s="143" t="s">
        <v>298</v>
      </c>
      <c r="D236" s="137" t="s">
        <v>128</v>
      </c>
      <c r="E236" s="138">
        <v>277.9384</v>
      </c>
      <c r="F236" s="341"/>
      <c r="G236" s="139">
        <f t="shared" si="3"/>
        <v>0</v>
      </c>
      <c r="H236" s="139">
        <v>67.8</v>
      </c>
      <c r="I236" s="139">
        <v>18844.22352</v>
      </c>
      <c r="J236" s="139">
        <v>91.2</v>
      </c>
      <c r="K236" s="139">
        <v>25347.982080000002</v>
      </c>
      <c r="L236" s="139">
        <v>21</v>
      </c>
      <c r="M236" s="139">
        <v>53472.574099999998</v>
      </c>
      <c r="N236" s="138">
        <v>4.0299999999999997E-3</v>
      </c>
      <c r="O236" s="138">
        <v>1.120091752</v>
      </c>
      <c r="P236" s="138">
        <v>0</v>
      </c>
      <c r="Q236" s="138">
        <v>0</v>
      </c>
      <c r="R236" s="139"/>
      <c r="S236" s="139" t="s">
        <v>129</v>
      </c>
      <c r="T236" s="140" t="s">
        <v>129</v>
      </c>
      <c r="U236" s="121">
        <v>0.156</v>
      </c>
      <c r="V236" s="121">
        <v>43.358390399999998</v>
      </c>
      <c r="W236" s="121"/>
      <c r="X236" s="121" t="s">
        <v>130</v>
      </c>
      <c r="Y236" s="121" t="s">
        <v>131</v>
      </c>
      <c r="Z236" s="115"/>
      <c r="AA236" s="115"/>
      <c r="AB236" s="115"/>
      <c r="AC236" s="115"/>
      <c r="AD236" s="115"/>
      <c r="AE236" s="115"/>
      <c r="AF236" s="115"/>
      <c r="AG236" s="115" t="s">
        <v>132</v>
      </c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</row>
    <row r="237" spans="1:60" x14ac:dyDescent="0.4">
      <c r="A237" s="135"/>
      <c r="B237" s="136"/>
      <c r="C237" s="327" t="s">
        <v>781</v>
      </c>
      <c r="D237" s="328"/>
      <c r="E237" s="329">
        <v>277.9384</v>
      </c>
      <c r="F237" s="139"/>
      <c r="G237" s="139"/>
      <c r="H237" s="139"/>
      <c r="I237" s="139"/>
      <c r="J237" s="139"/>
      <c r="K237" s="139"/>
      <c r="L237" s="139"/>
      <c r="M237" s="139"/>
      <c r="N237" s="138"/>
      <c r="O237" s="138"/>
      <c r="P237" s="138"/>
      <c r="Q237" s="138"/>
      <c r="R237" s="139"/>
      <c r="S237" s="139"/>
      <c r="T237" s="140"/>
      <c r="U237" s="121"/>
      <c r="V237" s="121"/>
      <c r="W237" s="121"/>
      <c r="X237" s="121"/>
      <c r="Y237" s="121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</row>
    <row r="238" spans="1:60" x14ac:dyDescent="0.4">
      <c r="A238" s="135">
        <v>118</v>
      </c>
      <c r="B238" s="136" t="s">
        <v>299</v>
      </c>
      <c r="C238" s="143" t="s">
        <v>300</v>
      </c>
      <c r="D238" s="137" t="s">
        <v>128</v>
      </c>
      <c r="E238" s="138">
        <v>112.61951999999999</v>
      </c>
      <c r="F238" s="341"/>
      <c r="G238" s="139">
        <f t="shared" si="3"/>
        <v>0</v>
      </c>
      <c r="H238" s="139">
        <v>0</v>
      </c>
      <c r="I238" s="139">
        <v>0</v>
      </c>
      <c r="J238" s="139">
        <v>47.5</v>
      </c>
      <c r="K238" s="139">
        <v>5349.4272000000001</v>
      </c>
      <c r="L238" s="139">
        <v>21</v>
      </c>
      <c r="M238" s="139">
        <v>6472.8103000000001</v>
      </c>
      <c r="N238" s="138">
        <v>0</v>
      </c>
      <c r="O238" s="138">
        <v>0</v>
      </c>
      <c r="P238" s="138">
        <v>1.4999999999999999E-2</v>
      </c>
      <c r="Q238" s="138">
        <v>1.6892927999999998</v>
      </c>
      <c r="R238" s="139"/>
      <c r="S238" s="139" t="s">
        <v>129</v>
      </c>
      <c r="T238" s="140" t="s">
        <v>129</v>
      </c>
      <c r="U238" s="121">
        <v>0.09</v>
      </c>
      <c r="V238" s="121">
        <v>10.135756799999999</v>
      </c>
      <c r="W238" s="121"/>
      <c r="X238" s="121" t="s">
        <v>130</v>
      </c>
      <c r="Y238" s="121" t="s">
        <v>131</v>
      </c>
      <c r="Z238" s="115"/>
      <c r="AA238" s="115"/>
      <c r="AB238" s="115"/>
      <c r="AC238" s="115"/>
      <c r="AD238" s="115"/>
      <c r="AE238" s="115"/>
      <c r="AF238" s="115"/>
      <c r="AG238" s="115" t="s">
        <v>132</v>
      </c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</row>
    <row r="239" spans="1:60" x14ac:dyDescent="0.4">
      <c r="A239" s="135"/>
      <c r="B239" s="136"/>
      <c r="C239" s="327" t="s">
        <v>782</v>
      </c>
      <c r="D239" s="328"/>
      <c r="E239" s="329">
        <v>29.238</v>
      </c>
      <c r="F239" s="139"/>
      <c r="G239" s="139"/>
      <c r="H239" s="139"/>
      <c r="I239" s="139"/>
      <c r="J239" s="139"/>
      <c r="K239" s="139"/>
      <c r="L239" s="139"/>
      <c r="M239" s="139"/>
      <c r="N239" s="138"/>
      <c r="O239" s="138"/>
      <c r="P239" s="138"/>
      <c r="Q239" s="138"/>
      <c r="R239" s="139"/>
      <c r="S239" s="139"/>
      <c r="T239" s="140"/>
      <c r="U239" s="121"/>
      <c r="V239" s="121"/>
      <c r="W239" s="121"/>
      <c r="X239" s="121"/>
      <c r="Y239" s="121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</row>
    <row r="240" spans="1:60" x14ac:dyDescent="0.4">
      <c r="A240" s="135"/>
      <c r="B240" s="136"/>
      <c r="C240" s="327" t="s">
        <v>779</v>
      </c>
      <c r="D240" s="328"/>
      <c r="E240" s="329"/>
      <c r="F240" s="139"/>
      <c r="G240" s="139"/>
      <c r="H240" s="139"/>
      <c r="I240" s="139"/>
      <c r="J240" s="139"/>
      <c r="K240" s="139"/>
      <c r="L240" s="139"/>
      <c r="M240" s="139"/>
      <c r="N240" s="138"/>
      <c r="O240" s="138"/>
      <c r="P240" s="138"/>
      <c r="Q240" s="138"/>
      <c r="R240" s="139"/>
      <c r="S240" s="139"/>
      <c r="T240" s="140"/>
      <c r="U240" s="121"/>
      <c r="V240" s="121"/>
      <c r="W240" s="121"/>
      <c r="X240" s="121"/>
      <c r="Y240" s="121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</row>
    <row r="241" spans="1:60" x14ac:dyDescent="0.4">
      <c r="A241" s="135"/>
      <c r="B241" s="136"/>
      <c r="C241" s="327" t="s">
        <v>780</v>
      </c>
      <c r="D241" s="328"/>
      <c r="E241" s="329">
        <v>83.381519999999995</v>
      </c>
      <c r="F241" s="139"/>
      <c r="G241" s="139"/>
      <c r="H241" s="139"/>
      <c r="I241" s="139"/>
      <c r="J241" s="139"/>
      <c r="K241" s="139"/>
      <c r="L241" s="139"/>
      <c r="M241" s="139"/>
      <c r="N241" s="138"/>
      <c r="O241" s="138"/>
      <c r="P241" s="138"/>
      <c r="Q241" s="138"/>
      <c r="R241" s="139"/>
      <c r="S241" s="139"/>
      <c r="T241" s="140"/>
      <c r="U241" s="121"/>
      <c r="V241" s="121"/>
      <c r="W241" s="121"/>
      <c r="X241" s="121"/>
      <c r="Y241" s="121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</row>
    <row r="242" spans="1:60" x14ac:dyDescent="0.4">
      <c r="A242" s="135">
        <v>119</v>
      </c>
      <c r="B242" s="136" t="s">
        <v>301</v>
      </c>
      <c r="C242" s="143" t="s">
        <v>302</v>
      </c>
      <c r="D242" s="137" t="s">
        <v>140</v>
      </c>
      <c r="E242" s="138">
        <v>2.0845400000000001</v>
      </c>
      <c r="F242" s="341"/>
      <c r="G242" s="139">
        <f t="shared" si="3"/>
        <v>0</v>
      </c>
      <c r="H242" s="139">
        <v>2170</v>
      </c>
      <c r="I242" s="139">
        <v>4523.4517999999998</v>
      </c>
      <c r="J242" s="139">
        <v>0</v>
      </c>
      <c r="K242" s="139">
        <v>0</v>
      </c>
      <c r="L242" s="139">
        <v>21</v>
      </c>
      <c r="M242" s="139">
        <v>5473.3744999999999</v>
      </c>
      <c r="N242" s="138">
        <v>2.3570000000000001E-2</v>
      </c>
      <c r="O242" s="138">
        <v>4.9132607800000005E-2</v>
      </c>
      <c r="P242" s="138">
        <v>0</v>
      </c>
      <c r="Q242" s="138">
        <v>0</v>
      </c>
      <c r="R242" s="139"/>
      <c r="S242" s="139" t="s">
        <v>129</v>
      </c>
      <c r="T242" s="140" t="s">
        <v>129</v>
      </c>
      <c r="U242" s="121">
        <v>0</v>
      </c>
      <c r="V242" s="121">
        <v>0</v>
      </c>
      <c r="W242" s="121"/>
      <c r="X242" s="121" t="s">
        <v>130</v>
      </c>
      <c r="Y242" s="121" t="s">
        <v>131</v>
      </c>
      <c r="Z242" s="115"/>
      <c r="AA242" s="115"/>
      <c r="AB242" s="115"/>
      <c r="AC242" s="115"/>
      <c r="AD242" s="115"/>
      <c r="AE242" s="115"/>
      <c r="AF242" s="115"/>
      <c r="AG242" s="115" t="s">
        <v>132</v>
      </c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</row>
    <row r="243" spans="1:60" x14ac:dyDescent="0.4">
      <c r="A243" s="135"/>
      <c r="B243" s="136"/>
      <c r="C243" s="327" t="s">
        <v>783</v>
      </c>
      <c r="D243" s="328"/>
      <c r="E243" s="329">
        <v>2.0845400000000001</v>
      </c>
      <c r="F243" s="139"/>
      <c r="G243" s="139"/>
      <c r="H243" s="139"/>
      <c r="I243" s="139"/>
      <c r="J243" s="139"/>
      <c r="K243" s="139"/>
      <c r="L243" s="139"/>
      <c r="M243" s="139"/>
      <c r="N243" s="138"/>
      <c r="O243" s="138"/>
      <c r="P243" s="138"/>
      <c r="Q243" s="138"/>
      <c r="R243" s="139"/>
      <c r="S243" s="139"/>
      <c r="T243" s="140"/>
      <c r="U243" s="121"/>
      <c r="V243" s="121"/>
      <c r="W243" s="121"/>
      <c r="X243" s="121"/>
      <c r="Y243" s="121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</row>
    <row r="244" spans="1:60" x14ac:dyDescent="0.4">
      <c r="A244" s="135">
        <v>121</v>
      </c>
      <c r="B244" s="136" t="s">
        <v>303</v>
      </c>
      <c r="C244" s="143" t="s">
        <v>304</v>
      </c>
      <c r="D244" s="137" t="s">
        <v>140</v>
      </c>
      <c r="E244" s="138">
        <v>2.0845400000000001</v>
      </c>
      <c r="F244" s="341"/>
      <c r="G244" s="139">
        <f t="shared" si="3"/>
        <v>0</v>
      </c>
      <c r="H244" s="139">
        <v>1872.06</v>
      </c>
      <c r="I244" s="139">
        <v>3902.3839524</v>
      </c>
      <c r="J244" s="139">
        <v>21.94</v>
      </c>
      <c r="K244" s="139">
        <v>45.734807600000003</v>
      </c>
      <c r="L244" s="139">
        <v>21</v>
      </c>
      <c r="M244" s="139">
        <v>4777.2251999999999</v>
      </c>
      <c r="N244" s="138">
        <v>1.6500000000000001E-2</v>
      </c>
      <c r="O244" s="138">
        <v>3.4394910000000001E-2</v>
      </c>
      <c r="P244" s="138">
        <v>0</v>
      </c>
      <c r="Q244" s="138">
        <v>0</v>
      </c>
      <c r="R244" s="139"/>
      <c r="S244" s="139" t="s">
        <v>129</v>
      </c>
      <c r="T244" s="140" t="s">
        <v>129</v>
      </c>
      <c r="U244" s="121">
        <v>0</v>
      </c>
      <c r="V244" s="121">
        <v>0</v>
      </c>
      <c r="W244" s="121"/>
      <c r="X244" s="121" t="s">
        <v>130</v>
      </c>
      <c r="Y244" s="121" t="s">
        <v>131</v>
      </c>
      <c r="Z244" s="115"/>
      <c r="AA244" s="115"/>
      <c r="AB244" s="115"/>
      <c r="AC244" s="115"/>
      <c r="AD244" s="115"/>
      <c r="AE244" s="115"/>
      <c r="AF244" s="115"/>
      <c r="AG244" s="115" t="s">
        <v>132</v>
      </c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</row>
    <row r="245" spans="1:60" x14ac:dyDescent="0.4">
      <c r="A245" s="135"/>
      <c r="B245" s="136"/>
      <c r="C245" s="327" t="s">
        <v>783</v>
      </c>
      <c r="D245" s="328"/>
      <c r="E245" s="329">
        <v>2.0845400000000001</v>
      </c>
      <c r="F245" s="139"/>
      <c r="G245" s="139"/>
      <c r="H245" s="139"/>
      <c r="I245" s="139"/>
      <c r="J245" s="139"/>
      <c r="K245" s="139"/>
      <c r="L245" s="139"/>
      <c r="M245" s="139"/>
      <c r="N245" s="138"/>
      <c r="O245" s="138"/>
      <c r="P245" s="138"/>
      <c r="Q245" s="138"/>
      <c r="R245" s="139"/>
      <c r="S245" s="139"/>
      <c r="T245" s="140"/>
      <c r="U245" s="121"/>
      <c r="V245" s="121"/>
      <c r="W245" s="121"/>
      <c r="X245" s="121"/>
      <c r="Y245" s="121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</row>
    <row r="246" spans="1:60" x14ac:dyDescent="0.4">
      <c r="A246" s="135">
        <v>122</v>
      </c>
      <c r="B246" s="136" t="s">
        <v>305</v>
      </c>
      <c r="C246" s="143" t="s">
        <v>306</v>
      </c>
      <c r="D246" s="137" t="s">
        <v>140</v>
      </c>
      <c r="E246" s="138">
        <v>2.0845400000000001</v>
      </c>
      <c r="F246" s="341"/>
      <c r="G246" s="139">
        <f t="shared" si="3"/>
        <v>0</v>
      </c>
      <c r="H246" s="139">
        <v>8090</v>
      </c>
      <c r="I246" s="139">
        <v>16863.928599999999</v>
      </c>
      <c r="J246" s="139">
        <v>0</v>
      </c>
      <c r="K246" s="139">
        <v>0</v>
      </c>
      <c r="L246" s="139">
        <v>21</v>
      </c>
      <c r="M246" s="139">
        <v>20405.355299999999</v>
      </c>
      <c r="N246" s="138">
        <v>0.55000000000000004</v>
      </c>
      <c r="O246" s="138">
        <v>1.1464970000000001</v>
      </c>
      <c r="P246" s="138">
        <v>0</v>
      </c>
      <c r="Q246" s="138">
        <v>0</v>
      </c>
      <c r="R246" s="139" t="s">
        <v>167</v>
      </c>
      <c r="S246" s="139" t="s">
        <v>129</v>
      </c>
      <c r="T246" s="140" t="s">
        <v>129</v>
      </c>
      <c r="U246" s="121">
        <v>0</v>
      </c>
      <c r="V246" s="121">
        <v>0</v>
      </c>
      <c r="W246" s="121"/>
      <c r="X246" s="121" t="s">
        <v>170</v>
      </c>
      <c r="Y246" s="121" t="s">
        <v>131</v>
      </c>
      <c r="Z246" s="115"/>
      <c r="AA246" s="115"/>
      <c r="AB246" s="115"/>
      <c r="AC246" s="115"/>
      <c r="AD246" s="115"/>
      <c r="AE246" s="115"/>
      <c r="AF246" s="115"/>
      <c r="AG246" s="115" t="s">
        <v>171</v>
      </c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</row>
    <row r="247" spans="1:60" x14ac:dyDescent="0.4">
      <c r="A247" s="135"/>
      <c r="B247" s="136"/>
      <c r="C247" s="327" t="s">
        <v>784</v>
      </c>
      <c r="D247" s="328"/>
      <c r="E247" s="329">
        <v>2.0845400000000001</v>
      </c>
      <c r="F247" s="139"/>
      <c r="G247" s="139"/>
      <c r="H247" s="139"/>
      <c r="I247" s="139"/>
      <c r="J247" s="139"/>
      <c r="K247" s="139"/>
      <c r="L247" s="139"/>
      <c r="M247" s="139"/>
      <c r="N247" s="138"/>
      <c r="O247" s="138"/>
      <c r="P247" s="138"/>
      <c r="Q247" s="138"/>
      <c r="R247" s="139"/>
      <c r="S247" s="139"/>
      <c r="T247" s="140"/>
      <c r="U247" s="121"/>
      <c r="V247" s="121"/>
      <c r="W247" s="121"/>
      <c r="X247" s="121"/>
      <c r="Y247" s="121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</row>
    <row r="248" spans="1:60" ht="40.799999999999997" x14ac:dyDescent="0.4">
      <c r="A248" s="135"/>
      <c r="B248" s="136"/>
      <c r="C248" s="143" t="s">
        <v>523</v>
      </c>
      <c r="D248" s="137" t="s">
        <v>517</v>
      </c>
      <c r="E248" s="138">
        <v>1</v>
      </c>
      <c r="F248" s="341"/>
      <c r="G248" s="139">
        <f t="shared" si="3"/>
        <v>0</v>
      </c>
      <c r="H248" s="139"/>
      <c r="I248" s="139"/>
      <c r="J248" s="139"/>
      <c r="K248" s="139"/>
      <c r="L248" s="139"/>
      <c r="M248" s="139"/>
      <c r="N248" s="138"/>
      <c r="O248" s="138"/>
      <c r="P248" s="138"/>
      <c r="Q248" s="138"/>
      <c r="R248" s="139"/>
      <c r="S248" s="139"/>
      <c r="T248" s="140"/>
      <c r="U248" s="121"/>
      <c r="V248" s="121"/>
      <c r="W248" s="121"/>
      <c r="X248" s="121"/>
      <c r="Y248" s="121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</row>
    <row r="249" spans="1:60" x14ac:dyDescent="0.4">
      <c r="A249" s="135"/>
      <c r="B249" s="136"/>
      <c r="C249" s="143" t="s">
        <v>524</v>
      </c>
      <c r="D249" s="137" t="s">
        <v>517</v>
      </c>
      <c r="E249" s="138">
        <v>1</v>
      </c>
      <c r="F249" s="341"/>
      <c r="G249" s="139">
        <f t="shared" si="3"/>
        <v>0</v>
      </c>
      <c r="H249" s="139"/>
      <c r="I249" s="139"/>
      <c r="J249" s="139"/>
      <c r="K249" s="139"/>
      <c r="L249" s="139"/>
      <c r="M249" s="139"/>
      <c r="N249" s="138"/>
      <c r="O249" s="138"/>
      <c r="P249" s="138"/>
      <c r="Q249" s="138"/>
      <c r="R249" s="139"/>
      <c r="S249" s="139"/>
      <c r="T249" s="140"/>
      <c r="U249" s="121"/>
      <c r="V249" s="121"/>
      <c r="W249" s="121"/>
      <c r="X249" s="121"/>
      <c r="Y249" s="121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</row>
    <row r="250" spans="1:60" x14ac:dyDescent="0.4">
      <c r="A250" s="135"/>
      <c r="B250" s="136"/>
      <c r="C250" s="143" t="s">
        <v>525</v>
      </c>
      <c r="D250" s="137" t="s">
        <v>517</v>
      </c>
      <c r="E250" s="138">
        <v>1</v>
      </c>
      <c r="F250" s="341"/>
      <c r="G250" s="139">
        <f t="shared" si="3"/>
        <v>0</v>
      </c>
      <c r="H250" s="139"/>
      <c r="I250" s="139"/>
      <c r="J250" s="139"/>
      <c r="K250" s="139"/>
      <c r="L250" s="139"/>
      <c r="M250" s="139"/>
      <c r="N250" s="138"/>
      <c r="O250" s="138"/>
      <c r="P250" s="138"/>
      <c r="Q250" s="138"/>
      <c r="R250" s="139"/>
      <c r="S250" s="139"/>
      <c r="T250" s="140"/>
      <c r="U250" s="121"/>
      <c r="V250" s="121"/>
      <c r="W250" s="121"/>
      <c r="X250" s="121"/>
      <c r="Y250" s="121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</row>
    <row r="251" spans="1:60" ht="20.399999999999999" x14ac:dyDescent="0.4">
      <c r="A251" s="135"/>
      <c r="B251" s="136"/>
      <c r="C251" s="143" t="s">
        <v>655</v>
      </c>
      <c r="D251" s="137" t="s">
        <v>517</v>
      </c>
      <c r="E251" s="138">
        <v>1</v>
      </c>
      <c r="F251" s="341"/>
      <c r="G251" s="139">
        <f t="shared" si="3"/>
        <v>0</v>
      </c>
      <c r="H251" s="139"/>
      <c r="I251" s="139"/>
      <c r="J251" s="139"/>
      <c r="K251" s="139"/>
      <c r="L251" s="139"/>
      <c r="M251" s="139"/>
      <c r="N251" s="138"/>
      <c r="O251" s="138"/>
      <c r="P251" s="138"/>
      <c r="Q251" s="138"/>
      <c r="R251" s="139"/>
      <c r="S251" s="139"/>
      <c r="T251" s="140"/>
      <c r="U251" s="121"/>
      <c r="V251" s="121"/>
      <c r="W251" s="121"/>
      <c r="X251" s="121"/>
      <c r="Y251" s="121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</row>
    <row r="252" spans="1:60" x14ac:dyDescent="0.4">
      <c r="A252" s="135">
        <v>123</v>
      </c>
      <c r="B252" s="136" t="s">
        <v>307</v>
      </c>
      <c r="C252" s="143" t="s">
        <v>308</v>
      </c>
      <c r="D252" s="137" t="s">
        <v>276</v>
      </c>
      <c r="E252" s="138">
        <v>2.38686</v>
      </c>
      <c r="F252" s="341"/>
      <c r="G252" s="139">
        <f t="shared" si="3"/>
        <v>0</v>
      </c>
      <c r="H252" s="139">
        <v>0</v>
      </c>
      <c r="I252" s="139">
        <v>0</v>
      </c>
      <c r="J252" s="139">
        <v>1754</v>
      </c>
      <c r="K252" s="139">
        <v>4186.5524400000004</v>
      </c>
      <c r="L252" s="139">
        <v>21</v>
      </c>
      <c r="M252" s="139">
        <v>5065.7255000000005</v>
      </c>
      <c r="N252" s="138">
        <v>0</v>
      </c>
      <c r="O252" s="138">
        <v>0</v>
      </c>
      <c r="P252" s="138">
        <v>0</v>
      </c>
      <c r="Q252" s="138">
        <v>0</v>
      </c>
      <c r="R252" s="139"/>
      <c r="S252" s="139" t="s">
        <v>129</v>
      </c>
      <c r="T252" s="140" t="s">
        <v>129</v>
      </c>
      <c r="U252" s="121">
        <v>1.7509999999999999</v>
      </c>
      <c r="V252" s="121">
        <v>4.17939186</v>
      </c>
      <c r="W252" s="121"/>
      <c r="X252" s="121" t="s">
        <v>277</v>
      </c>
      <c r="Y252" s="121" t="s">
        <v>131</v>
      </c>
      <c r="Z252" s="115"/>
      <c r="AA252" s="115"/>
      <c r="AB252" s="115"/>
      <c r="AC252" s="115"/>
      <c r="AD252" s="115"/>
      <c r="AE252" s="115"/>
      <c r="AF252" s="115"/>
      <c r="AG252" s="115" t="s">
        <v>278</v>
      </c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</row>
    <row r="253" spans="1:60" x14ac:dyDescent="0.4">
      <c r="A253" s="123" t="s">
        <v>126</v>
      </c>
      <c r="B253" s="124" t="s">
        <v>81</v>
      </c>
      <c r="C253" s="142" t="s">
        <v>82</v>
      </c>
      <c r="D253" s="125"/>
      <c r="E253" s="126"/>
      <c r="F253" s="127"/>
      <c r="G253" s="127">
        <f>G254+G257+G260+G262+G264</f>
        <v>0</v>
      </c>
      <c r="H253" s="127"/>
      <c r="I253" s="127">
        <v>163399.45000000001</v>
      </c>
      <c r="J253" s="127"/>
      <c r="K253" s="127">
        <v>51793.55</v>
      </c>
      <c r="L253" s="127"/>
      <c r="M253" s="127"/>
      <c r="N253" s="126"/>
      <c r="O253" s="126"/>
      <c r="P253" s="126"/>
      <c r="Q253" s="126"/>
      <c r="R253" s="127"/>
      <c r="S253" s="127"/>
      <c r="T253" s="128"/>
      <c r="U253" s="122"/>
      <c r="V253" s="122"/>
      <c r="W253" s="122"/>
      <c r="X253" s="122"/>
      <c r="Y253" s="122"/>
      <c r="AG253" t="s">
        <v>127</v>
      </c>
    </row>
    <row r="254" spans="1:60" ht="20.399999999999999" x14ac:dyDescent="0.4">
      <c r="A254" s="129">
        <v>124</v>
      </c>
      <c r="B254" s="130" t="s">
        <v>309</v>
      </c>
      <c r="C254" s="144" t="s">
        <v>310</v>
      </c>
      <c r="D254" s="131" t="s">
        <v>128</v>
      </c>
      <c r="E254" s="132">
        <v>277.9384</v>
      </c>
      <c r="F254" s="343"/>
      <c r="G254" s="133">
        <f>E254*F254</f>
        <v>0</v>
      </c>
      <c r="H254" s="133">
        <v>19.07</v>
      </c>
      <c r="I254" s="133">
        <v>5300.285288</v>
      </c>
      <c r="J254" s="133">
        <v>141.93</v>
      </c>
      <c r="K254" s="133">
        <v>39447.797112</v>
      </c>
      <c r="L254" s="133">
        <v>21</v>
      </c>
      <c r="M254" s="133">
        <v>54145.176800000001</v>
      </c>
      <c r="N254" s="132">
        <v>8.0000000000000007E-5</v>
      </c>
      <c r="O254" s="132">
        <v>2.2235072000000002E-2</v>
      </c>
      <c r="P254" s="132">
        <v>0</v>
      </c>
      <c r="Q254" s="132">
        <v>0</v>
      </c>
      <c r="R254" s="133"/>
      <c r="S254" s="133" t="s">
        <v>129</v>
      </c>
      <c r="T254" s="134" t="s">
        <v>129</v>
      </c>
      <c r="U254" s="121">
        <v>0.26</v>
      </c>
      <c r="V254" s="121">
        <v>72.263984000000008</v>
      </c>
      <c r="W254" s="121"/>
      <c r="X254" s="121" t="s">
        <v>130</v>
      </c>
      <c r="Y254" s="121" t="s">
        <v>131</v>
      </c>
      <c r="Z254" s="115"/>
      <c r="AA254" s="115"/>
      <c r="AB254" s="115"/>
      <c r="AC254" s="115"/>
      <c r="AD254" s="115"/>
      <c r="AE254" s="115"/>
      <c r="AF254" s="115"/>
      <c r="AG254" s="115" t="s">
        <v>132</v>
      </c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</row>
    <row r="255" spans="1:60" outlineLevel="1" x14ac:dyDescent="0.4">
      <c r="A255" s="118"/>
      <c r="B255" s="119"/>
      <c r="C255" s="331" t="s">
        <v>311</v>
      </c>
      <c r="D255" s="331"/>
      <c r="E255" s="331"/>
      <c r="F255" s="331"/>
      <c r="G255" s="331"/>
      <c r="H255" s="121"/>
      <c r="I255" s="121"/>
      <c r="J255" s="121"/>
      <c r="K255" s="121"/>
      <c r="L255" s="121"/>
      <c r="M255" s="121"/>
      <c r="N255" s="120"/>
      <c r="O255" s="120"/>
      <c r="P255" s="120"/>
      <c r="Q255" s="120"/>
      <c r="R255" s="121"/>
      <c r="S255" s="121"/>
      <c r="T255" s="121"/>
      <c r="U255" s="121"/>
      <c r="V255" s="121"/>
      <c r="W255" s="121"/>
      <c r="X255" s="121"/>
      <c r="Y255" s="121"/>
      <c r="Z255" s="115"/>
      <c r="AA255" s="115"/>
      <c r="AB255" s="115"/>
      <c r="AC255" s="115"/>
      <c r="AD255" s="115"/>
      <c r="AE255" s="115"/>
      <c r="AF255" s="115"/>
      <c r="AG255" s="115" t="s">
        <v>142</v>
      </c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</row>
    <row r="256" spans="1:60" outlineLevel="1" x14ac:dyDescent="0.4">
      <c r="A256" s="118"/>
      <c r="B256" s="119"/>
      <c r="C256" s="327" t="s">
        <v>781</v>
      </c>
      <c r="D256" s="328"/>
      <c r="E256" s="329">
        <v>277.9384</v>
      </c>
      <c r="F256" s="332"/>
      <c r="G256" s="332"/>
      <c r="H256" s="121"/>
      <c r="I256" s="121"/>
      <c r="J256" s="121"/>
      <c r="K256" s="121"/>
      <c r="L256" s="121"/>
      <c r="M256" s="121"/>
      <c r="N256" s="120"/>
      <c r="O256" s="120"/>
      <c r="P256" s="120"/>
      <c r="Q256" s="120"/>
      <c r="R256" s="121"/>
      <c r="S256" s="121"/>
      <c r="T256" s="121"/>
      <c r="U256" s="121"/>
      <c r="V256" s="121"/>
      <c r="W256" s="121"/>
      <c r="X256" s="121"/>
      <c r="Y256" s="121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</row>
    <row r="257" spans="1:60" ht="20.399999999999999" x14ac:dyDescent="0.4">
      <c r="A257" s="129">
        <v>125</v>
      </c>
      <c r="B257" s="130" t="s">
        <v>312</v>
      </c>
      <c r="C257" s="144" t="s">
        <v>788</v>
      </c>
      <c r="D257" s="131" t="s">
        <v>128</v>
      </c>
      <c r="E257" s="132">
        <v>33.225000000000001</v>
      </c>
      <c r="F257" s="343"/>
      <c r="G257" s="133">
        <f>E257*F257</f>
        <v>0</v>
      </c>
      <c r="H257" s="133">
        <v>19.07</v>
      </c>
      <c r="I257" s="133">
        <v>633.60075000000006</v>
      </c>
      <c r="J257" s="133">
        <v>162.43</v>
      </c>
      <c r="K257" s="133">
        <v>5396.73675</v>
      </c>
      <c r="L257" s="133">
        <v>21</v>
      </c>
      <c r="M257" s="133">
        <v>7296.7114000000001</v>
      </c>
      <c r="N257" s="132">
        <v>8.0000000000000007E-5</v>
      </c>
      <c r="O257" s="132">
        <v>2.6580000000000002E-3</v>
      </c>
      <c r="P257" s="132">
        <v>0</v>
      </c>
      <c r="Q257" s="132">
        <v>0</v>
      </c>
      <c r="R257" s="133"/>
      <c r="S257" s="133" t="s">
        <v>129</v>
      </c>
      <c r="T257" s="134" t="s">
        <v>129</v>
      </c>
      <c r="U257" s="121">
        <v>0.29830000000000001</v>
      </c>
      <c r="V257" s="121">
        <v>9.9110175000000016</v>
      </c>
      <c r="W257" s="121"/>
      <c r="X257" s="121" t="s">
        <v>130</v>
      </c>
      <c r="Y257" s="121" t="s">
        <v>131</v>
      </c>
      <c r="Z257" s="115"/>
      <c r="AA257" s="115"/>
      <c r="AB257" s="115"/>
      <c r="AC257" s="115"/>
      <c r="AD257" s="115"/>
      <c r="AE257" s="115"/>
      <c r="AF257" s="115"/>
      <c r="AG257" s="115" t="s">
        <v>132</v>
      </c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</row>
    <row r="258" spans="1:60" outlineLevel="1" x14ac:dyDescent="0.4">
      <c r="A258" s="118"/>
      <c r="B258" s="119"/>
      <c r="C258" s="331" t="s">
        <v>311</v>
      </c>
      <c r="D258" s="331"/>
      <c r="E258" s="331"/>
      <c r="F258" s="331"/>
      <c r="G258" s="331"/>
      <c r="H258" s="121"/>
      <c r="I258" s="121"/>
      <c r="J258" s="121"/>
      <c r="K258" s="121"/>
      <c r="L258" s="121"/>
      <c r="M258" s="121"/>
      <c r="N258" s="120"/>
      <c r="O258" s="120"/>
      <c r="P258" s="120"/>
      <c r="Q258" s="120"/>
      <c r="R258" s="121"/>
      <c r="S258" s="121"/>
      <c r="T258" s="121"/>
      <c r="U258" s="121"/>
      <c r="V258" s="121"/>
      <c r="W258" s="121"/>
      <c r="X258" s="121"/>
      <c r="Y258" s="121"/>
      <c r="Z258" s="115"/>
      <c r="AA258" s="115"/>
      <c r="AB258" s="115"/>
      <c r="AC258" s="115"/>
      <c r="AD258" s="115"/>
      <c r="AE258" s="115"/>
      <c r="AF258" s="115"/>
      <c r="AG258" s="115" t="s">
        <v>142</v>
      </c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</row>
    <row r="259" spans="1:60" outlineLevel="1" x14ac:dyDescent="0.4">
      <c r="A259" s="118"/>
      <c r="B259" s="119"/>
      <c r="C259" s="327" t="s">
        <v>785</v>
      </c>
      <c r="D259" s="328"/>
      <c r="E259" s="329">
        <v>33.225000000000001</v>
      </c>
      <c r="F259" s="263"/>
      <c r="G259" s="332"/>
      <c r="H259" s="121"/>
      <c r="I259" s="121"/>
      <c r="J259" s="121"/>
      <c r="K259" s="121"/>
      <c r="L259" s="121"/>
      <c r="M259" s="121"/>
      <c r="N259" s="120"/>
      <c r="O259" s="120"/>
      <c r="P259" s="120"/>
      <c r="Q259" s="120"/>
      <c r="R259" s="121"/>
      <c r="S259" s="121"/>
      <c r="T259" s="121"/>
      <c r="U259" s="121"/>
      <c r="V259" s="121"/>
      <c r="W259" s="121"/>
      <c r="X259" s="121"/>
      <c r="Y259" s="121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</row>
    <row r="260" spans="1:60" x14ac:dyDescent="0.4">
      <c r="A260" s="135">
        <v>126</v>
      </c>
      <c r="B260" s="136" t="s">
        <v>313</v>
      </c>
      <c r="C260" s="143" t="s">
        <v>314</v>
      </c>
      <c r="D260" s="137" t="s">
        <v>128</v>
      </c>
      <c r="E260" s="138">
        <v>300.17347000000001</v>
      </c>
      <c r="F260" s="341"/>
      <c r="G260" s="133">
        <f>E260*F260</f>
        <v>0</v>
      </c>
      <c r="H260" s="139">
        <v>473</v>
      </c>
      <c r="I260" s="139">
        <v>141982.05131000001</v>
      </c>
      <c r="J260" s="139">
        <v>0</v>
      </c>
      <c r="K260" s="139">
        <v>0</v>
      </c>
      <c r="L260" s="139">
        <v>21</v>
      </c>
      <c r="M260" s="139">
        <v>171798.28049999999</v>
      </c>
      <c r="N260" s="138">
        <v>1.4999999999999999E-2</v>
      </c>
      <c r="O260" s="138">
        <v>4.5026020500000001</v>
      </c>
      <c r="P260" s="138">
        <v>0</v>
      </c>
      <c r="Q260" s="138">
        <v>0</v>
      </c>
      <c r="R260" s="139"/>
      <c r="S260" s="139" t="s">
        <v>221</v>
      </c>
      <c r="T260" s="140" t="s">
        <v>169</v>
      </c>
      <c r="U260" s="121">
        <v>0</v>
      </c>
      <c r="V260" s="121">
        <v>0</v>
      </c>
      <c r="W260" s="121"/>
      <c r="X260" s="121" t="s">
        <v>170</v>
      </c>
      <c r="Y260" s="121" t="s">
        <v>131</v>
      </c>
      <c r="Z260" s="115"/>
      <c r="AA260" s="115"/>
      <c r="AB260" s="115"/>
      <c r="AC260" s="115"/>
      <c r="AD260" s="115"/>
      <c r="AE260" s="115"/>
      <c r="AF260" s="115"/>
      <c r="AG260" s="115" t="s">
        <v>171</v>
      </c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</row>
    <row r="261" spans="1:60" x14ac:dyDescent="0.4">
      <c r="A261" s="135"/>
      <c r="B261" s="136"/>
      <c r="C261" s="327" t="s">
        <v>786</v>
      </c>
      <c r="D261" s="328"/>
      <c r="E261" s="329">
        <v>300.17347000000001</v>
      </c>
      <c r="F261" s="139"/>
      <c r="G261" s="133"/>
      <c r="H261" s="139"/>
      <c r="I261" s="139"/>
      <c r="J261" s="139"/>
      <c r="K261" s="139"/>
      <c r="L261" s="139"/>
      <c r="M261" s="139"/>
      <c r="N261" s="138"/>
      <c r="O261" s="138"/>
      <c r="P261" s="138"/>
      <c r="Q261" s="138"/>
      <c r="R261" s="139"/>
      <c r="S261" s="139"/>
      <c r="T261" s="140"/>
      <c r="U261" s="121"/>
      <c r="V261" s="121"/>
      <c r="W261" s="121"/>
      <c r="X261" s="121"/>
      <c r="Y261" s="121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</row>
    <row r="262" spans="1:60" x14ac:dyDescent="0.4">
      <c r="A262" s="135">
        <v>127</v>
      </c>
      <c r="B262" s="136" t="s">
        <v>315</v>
      </c>
      <c r="C262" s="143" t="s">
        <v>789</v>
      </c>
      <c r="D262" s="137" t="s">
        <v>128</v>
      </c>
      <c r="E262" s="138">
        <v>35.883000000000003</v>
      </c>
      <c r="F262" s="341"/>
      <c r="G262" s="133">
        <f>E262*F262</f>
        <v>0</v>
      </c>
      <c r="H262" s="139">
        <v>431.5</v>
      </c>
      <c r="I262" s="139">
        <v>15483.514500000001</v>
      </c>
      <c r="J262" s="139">
        <v>0</v>
      </c>
      <c r="K262" s="139">
        <v>0</v>
      </c>
      <c r="L262" s="139">
        <v>21</v>
      </c>
      <c r="M262" s="139">
        <v>18735.0471</v>
      </c>
      <c r="N262" s="138">
        <v>1.5699999999999999E-2</v>
      </c>
      <c r="O262" s="138">
        <v>0.56336310000000001</v>
      </c>
      <c r="P262" s="138">
        <v>0</v>
      </c>
      <c r="Q262" s="138">
        <v>0</v>
      </c>
      <c r="R262" s="139" t="s">
        <v>167</v>
      </c>
      <c r="S262" s="139" t="s">
        <v>129</v>
      </c>
      <c r="T262" s="140" t="s">
        <v>129</v>
      </c>
      <c r="U262" s="121">
        <v>0</v>
      </c>
      <c r="V262" s="121">
        <v>0</v>
      </c>
      <c r="W262" s="121"/>
      <c r="X262" s="121" t="s">
        <v>170</v>
      </c>
      <c r="Y262" s="121" t="s">
        <v>131</v>
      </c>
      <c r="Z262" s="115"/>
      <c r="AA262" s="115"/>
      <c r="AB262" s="115"/>
      <c r="AC262" s="115"/>
      <c r="AD262" s="115"/>
      <c r="AE262" s="115"/>
      <c r="AF262" s="115"/>
      <c r="AG262" s="115" t="s">
        <v>171</v>
      </c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</row>
    <row r="263" spans="1:60" x14ac:dyDescent="0.4">
      <c r="A263" s="135"/>
      <c r="B263" s="136"/>
      <c r="C263" s="327" t="s">
        <v>787</v>
      </c>
      <c r="D263" s="328"/>
      <c r="E263" s="329">
        <v>35.883000000000003</v>
      </c>
      <c r="F263" s="139"/>
      <c r="G263" s="133"/>
      <c r="H263" s="139"/>
      <c r="I263" s="139"/>
      <c r="J263" s="139"/>
      <c r="K263" s="139"/>
      <c r="L263" s="139"/>
      <c r="M263" s="139"/>
      <c r="N263" s="138"/>
      <c r="O263" s="138"/>
      <c r="P263" s="138"/>
      <c r="Q263" s="138"/>
      <c r="R263" s="139"/>
      <c r="S263" s="139"/>
      <c r="T263" s="140"/>
      <c r="U263" s="121"/>
      <c r="V263" s="121"/>
      <c r="W263" s="121"/>
      <c r="X263" s="121"/>
      <c r="Y263" s="121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</row>
    <row r="264" spans="1:60" x14ac:dyDescent="0.4">
      <c r="A264" s="135">
        <v>128</v>
      </c>
      <c r="B264" s="136" t="s">
        <v>316</v>
      </c>
      <c r="C264" s="143" t="s">
        <v>317</v>
      </c>
      <c r="D264" s="137" t="s">
        <v>276</v>
      </c>
      <c r="E264" s="138">
        <v>5.0908600000000002</v>
      </c>
      <c r="F264" s="341"/>
      <c r="G264" s="133">
        <f>E264*F264</f>
        <v>0</v>
      </c>
      <c r="H264" s="139">
        <v>0</v>
      </c>
      <c r="I264" s="139">
        <v>0</v>
      </c>
      <c r="J264" s="139">
        <v>1365</v>
      </c>
      <c r="K264" s="139">
        <v>6949.0239000000001</v>
      </c>
      <c r="L264" s="139">
        <v>21</v>
      </c>
      <c r="M264" s="139">
        <v>8408.3142000000007</v>
      </c>
      <c r="N264" s="138">
        <v>0</v>
      </c>
      <c r="O264" s="138">
        <v>0</v>
      </c>
      <c r="P264" s="138">
        <v>0</v>
      </c>
      <c r="Q264" s="138">
        <v>0</v>
      </c>
      <c r="R264" s="139"/>
      <c r="S264" s="139" t="s">
        <v>129</v>
      </c>
      <c r="T264" s="140" t="s">
        <v>129</v>
      </c>
      <c r="U264" s="121">
        <v>1.1559999999999999</v>
      </c>
      <c r="V264" s="121">
        <v>5.88503416</v>
      </c>
      <c r="W264" s="121"/>
      <c r="X264" s="121" t="s">
        <v>277</v>
      </c>
      <c r="Y264" s="121" t="s">
        <v>131</v>
      </c>
      <c r="Z264" s="115"/>
      <c r="AA264" s="115"/>
      <c r="AB264" s="115"/>
      <c r="AC264" s="115"/>
      <c r="AD264" s="115"/>
      <c r="AE264" s="115"/>
      <c r="AF264" s="115"/>
      <c r="AG264" s="115" t="s">
        <v>278</v>
      </c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</row>
    <row r="265" spans="1:60" x14ac:dyDescent="0.4">
      <c r="A265" s="123" t="s">
        <v>126</v>
      </c>
      <c r="B265" s="124" t="s">
        <v>83</v>
      </c>
      <c r="C265" s="142" t="s">
        <v>84</v>
      </c>
      <c r="D265" s="125"/>
      <c r="E265" s="126"/>
      <c r="F265" s="127"/>
      <c r="G265" s="127">
        <f>G266+G270+G273+G275+G280+G284+G285+G289+G291+G296+G299+G301+G353+G303+G305+G307+G308+G309+G311+G313+G315+G317+G319+G323+G326+G329+G333+G336+G338+G339+G340+G343+G345+G347+G349+G351+G352</f>
        <v>0</v>
      </c>
      <c r="H265" s="127"/>
      <c r="I265" s="127">
        <v>324570.96000000002</v>
      </c>
      <c r="J265" s="127"/>
      <c r="K265" s="127">
        <v>495728.16</v>
      </c>
      <c r="L265" s="127"/>
      <c r="M265" s="127"/>
      <c r="N265" s="126"/>
      <c r="O265" s="126"/>
      <c r="P265" s="126"/>
      <c r="Q265" s="126"/>
      <c r="R265" s="127"/>
      <c r="S265" s="127"/>
      <c r="T265" s="128"/>
      <c r="U265" s="122"/>
      <c r="V265" s="122"/>
      <c r="W265" s="122"/>
      <c r="X265" s="122"/>
      <c r="Y265" s="122"/>
      <c r="AG265" t="s">
        <v>127</v>
      </c>
    </row>
    <row r="266" spans="1:60" x14ac:dyDescent="0.4">
      <c r="A266" s="129">
        <v>129</v>
      </c>
      <c r="B266" s="130" t="s">
        <v>318</v>
      </c>
      <c r="C266" s="144" t="s">
        <v>319</v>
      </c>
      <c r="D266" s="131" t="s">
        <v>128</v>
      </c>
      <c r="E266" s="132">
        <v>277.9384</v>
      </c>
      <c r="F266" s="343"/>
      <c r="G266" s="139">
        <f>E266*F266</f>
        <v>0</v>
      </c>
      <c r="H266" s="133">
        <v>34.549999999999997</v>
      </c>
      <c r="I266" s="133">
        <v>9602.7717199999988</v>
      </c>
      <c r="J266" s="133">
        <v>553.45000000000005</v>
      </c>
      <c r="K266" s="133">
        <v>153825.00748</v>
      </c>
      <c r="L266" s="133">
        <v>21</v>
      </c>
      <c r="M266" s="133">
        <v>197747.61379999999</v>
      </c>
      <c r="N266" s="132">
        <v>1.25E-3</v>
      </c>
      <c r="O266" s="132">
        <v>0.34742299999999998</v>
      </c>
      <c r="P266" s="132">
        <v>0</v>
      </c>
      <c r="Q266" s="132">
        <v>0</v>
      </c>
      <c r="R266" s="133"/>
      <c r="S266" s="133" t="s">
        <v>129</v>
      </c>
      <c r="T266" s="134" t="s">
        <v>129</v>
      </c>
      <c r="U266" s="121">
        <v>0.87</v>
      </c>
      <c r="V266" s="121">
        <v>241.806408</v>
      </c>
      <c r="W266" s="121"/>
      <c r="X266" s="121" t="s">
        <v>130</v>
      </c>
      <c r="Y266" s="121" t="s">
        <v>131</v>
      </c>
      <c r="Z266" s="115"/>
      <c r="AA266" s="115"/>
      <c r="AB266" s="115"/>
      <c r="AC266" s="115"/>
      <c r="AD266" s="115"/>
      <c r="AE266" s="115"/>
      <c r="AF266" s="115"/>
      <c r="AG266" s="115" t="s">
        <v>132</v>
      </c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</row>
    <row r="267" spans="1:60" outlineLevel="1" x14ac:dyDescent="0.4">
      <c r="A267" s="118"/>
      <c r="B267" s="119"/>
      <c r="C267" s="331" t="s">
        <v>320</v>
      </c>
      <c r="D267" s="331"/>
      <c r="E267" s="331"/>
      <c r="F267" s="331"/>
      <c r="G267" s="331"/>
      <c r="H267" s="121"/>
      <c r="I267" s="121"/>
      <c r="J267" s="121"/>
      <c r="K267" s="121"/>
      <c r="L267" s="121"/>
      <c r="M267" s="121"/>
      <c r="N267" s="120"/>
      <c r="O267" s="120"/>
      <c r="P267" s="120"/>
      <c r="Q267" s="120"/>
      <c r="R267" s="121"/>
      <c r="S267" s="121"/>
      <c r="T267" s="121"/>
      <c r="U267" s="121"/>
      <c r="V267" s="121"/>
      <c r="W267" s="121"/>
      <c r="X267" s="121"/>
      <c r="Y267" s="121"/>
      <c r="Z267" s="115"/>
      <c r="AA267" s="115"/>
      <c r="AB267" s="115"/>
      <c r="AC267" s="115"/>
      <c r="AD267" s="115"/>
      <c r="AE267" s="115"/>
      <c r="AF267" s="115"/>
      <c r="AG267" s="115" t="s">
        <v>142</v>
      </c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</row>
    <row r="268" spans="1:60" outlineLevel="1" x14ac:dyDescent="0.4">
      <c r="A268" s="118"/>
      <c r="B268" s="119"/>
      <c r="C268" s="327" t="s">
        <v>799</v>
      </c>
      <c r="D268" s="328"/>
      <c r="E268" s="329">
        <v>140.5472</v>
      </c>
      <c r="F268" s="263"/>
      <c r="G268" s="263"/>
      <c r="H268" s="121"/>
      <c r="I268" s="121"/>
      <c r="J268" s="121"/>
      <c r="K268" s="121"/>
      <c r="L268" s="121"/>
      <c r="M268" s="121"/>
      <c r="N268" s="120"/>
      <c r="O268" s="120"/>
      <c r="P268" s="120"/>
      <c r="Q268" s="120"/>
      <c r="R268" s="121"/>
      <c r="S268" s="121"/>
      <c r="T268" s="121"/>
      <c r="U268" s="121"/>
      <c r="V268" s="121"/>
      <c r="W268" s="121"/>
      <c r="X268" s="121"/>
      <c r="Y268" s="121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</row>
    <row r="269" spans="1:60" outlineLevel="1" x14ac:dyDescent="0.4">
      <c r="A269" s="118"/>
      <c r="B269" s="119"/>
      <c r="C269" s="327" t="s">
        <v>800</v>
      </c>
      <c r="D269" s="328"/>
      <c r="E269" s="329">
        <v>137.3912</v>
      </c>
      <c r="F269" s="263"/>
      <c r="G269" s="263"/>
      <c r="H269" s="121"/>
      <c r="I269" s="121"/>
      <c r="J269" s="121"/>
      <c r="K269" s="121"/>
      <c r="L269" s="121"/>
      <c r="M269" s="121"/>
      <c r="N269" s="120"/>
      <c r="O269" s="120"/>
      <c r="P269" s="120"/>
      <c r="Q269" s="120"/>
      <c r="R269" s="121"/>
      <c r="S269" s="121"/>
      <c r="T269" s="121"/>
      <c r="U269" s="121"/>
      <c r="V269" s="121"/>
      <c r="W269" s="121"/>
      <c r="X269" s="121"/>
      <c r="Y269" s="121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</row>
    <row r="270" spans="1:60" ht="20.399999999999999" x14ac:dyDescent="0.4">
      <c r="A270" s="135">
        <v>130</v>
      </c>
      <c r="B270" s="136" t="s">
        <v>321</v>
      </c>
      <c r="C270" s="143" t="s">
        <v>527</v>
      </c>
      <c r="D270" s="137" t="s">
        <v>137</v>
      </c>
      <c r="E270" s="138">
        <v>22.68</v>
      </c>
      <c r="F270" s="341"/>
      <c r="G270" s="139">
        <f>E270*F270</f>
        <v>0</v>
      </c>
      <c r="H270" s="139">
        <v>444.51</v>
      </c>
      <c r="I270" s="139">
        <v>10081.486799999999</v>
      </c>
      <c r="J270" s="139">
        <v>379.49</v>
      </c>
      <c r="K270" s="139">
        <v>8606.8332000000009</v>
      </c>
      <c r="L270" s="139">
        <v>21</v>
      </c>
      <c r="M270" s="139">
        <v>22612.867200000001</v>
      </c>
      <c r="N270" s="138">
        <v>4.0400000000000002E-3</v>
      </c>
      <c r="O270" s="138">
        <v>9.1627200000000006E-2</v>
      </c>
      <c r="P270" s="138">
        <v>0</v>
      </c>
      <c r="Q270" s="138">
        <v>0</v>
      </c>
      <c r="R270" s="139"/>
      <c r="S270" s="139" t="s">
        <v>129</v>
      </c>
      <c r="T270" s="140" t="s">
        <v>129</v>
      </c>
      <c r="U270" s="121">
        <v>0.60365000000000002</v>
      </c>
      <c r="V270" s="121">
        <v>13.690782</v>
      </c>
      <c r="W270" s="121"/>
      <c r="X270" s="121" t="s">
        <v>130</v>
      </c>
      <c r="Y270" s="121" t="s">
        <v>131</v>
      </c>
      <c r="Z270" s="115"/>
      <c r="AA270" s="115"/>
      <c r="AB270" s="115"/>
      <c r="AC270" s="115"/>
      <c r="AD270" s="115"/>
      <c r="AE270" s="115"/>
      <c r="AF270" s="115"/>
      <c r="AG270" s="115" t="s">
        <v>132</v>
      </c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</row>
    <row r="271" spans="1:60" x14ac:dyDescent="0.4">
      <c r="A271" s="135"/>
      <c r="B271" s="136"/>
      <c r="C271" s="327" t="s">
        <v>801</v>
      </c>
      <c r="D271" s="328"/>
      <c r="E271" s="329">
        <v>21.6</v>
      </c>
      <c r="F271" s="139"/>
      <c r="G271" s="139"/>
      <c r="H271" s="139"/>
      <c r="I271" s="139"/>
      <c r="J271" s="139"/>
      <c r="K271" s="139"/>
      <c r="L271" s="139"/>
      <c r="M271" s="139"/>
      <c r="N271" s="138"/>
      <c r="O271" s="138"/>
      <c r="P271" s="138"/>
      <c r="Q271" s="138"/>
      <c r="R271" s="139"/>
      <c r="S271" s="139"/>
      <c r="T271" s="140"/>
      <c r="U271" s="121"/>
      <c r="V271" s="121"/>
      <c r="W271" s="121"/>
      <c r="X271" s="121"/>
      <c r="Y271" s="121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</row>
    <row r="272" spans="1:60" x14ac:dyDescent="0.4">
      <c r="A272" s="135"/>
      <c r="B272" s="136"/>
      <c r="C272" s="334" t="s">
        <v>802</v>
      </c>
      <c r="D272" s="335"/>
      <c r="E272" s="336">
        <v>1.08</v>
      </c>
      <c r="F272" s="139"/>
      <c r="G272" s="139"/>
      <c r="H272" s="139"/>
      <c r="I272" s="139"/>
      <c r="J272" s="139"/>
      <c r="K272" s="139"/>
      <c r="L272" s="139"/>
      <c r="M272" s="139"/>
      <c r="N272" s="138"/>
      <c r="O272" s="138"/>
      <c r="P272" s="138"/>
      <c r="Q272" s="138"/>
      <c r="R272" s="139"/>
      <c r="S272" s="139"/>
      <c r="T272" s="140"/>
      <c r="U272" s="121"/>
      <c r="V272" s="121"/>
      <c r="W272" s="121"/>
      <c r="X272" s="121"/>
      <c r="Y272" s="121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</row>
    <row r="273" spans="1:60" x14ac:dyDescent="0.4">
      <c r="A273" s="135">
        <v>131</v>
      </c>
      <c r="B273" s="136" t="s">
        <v>322</v>
      </c>
      <c r="C273" s="143" t="s">
        <v>323</v>
      </c>
      <c r="D273" s="137" t="s">
        <v>137</v>
      </c>
      <c r="E273" s="138">
        <v>106.32</v>
      </c>
      <c r="F273" s="341"/>
      <c r="G273" s="139">
        <f>E273*F273</f>
        <v>0</v>
      </c>
      <c r="H273" s="139">
        <v>0</v>
      </c>
      <c r="I273" s="139">
        <v>0</v>
      </c>
      <c r="J273" s="139">
        <v>63.3</v>
      </c>
      <c r="K273" s="139">
        <v>6730.0559999999996</v>
      </c>
      <c r="L273" s="139">
        <v>21</v>
      </c>
      <c r="M273" s="139">
        <v>8143.3726000000006</v>
      </c>
      <c r="N273" s="138">
        <v>0</v>
      </c>
      <c r="O273" s="138">
        <v>0</v>
      </c>
      <c r="P273" s="138">
        <v>0</v>
      </c>
      <c r="Q273" s="138">
        <v>0</v>
      </c>
      <c r="R273" s="139"/>
      <c r="S273" s="139" t="s">
        <v>129</v>
      </c>
      <c r="T273" s="140" t="s">
        <v>129</v>
      </c>
      <c r="U273" s="121">
        <v>0.12</v>
      </c>
      <c r="V273" s="121">
        <v>12.758399999999998</v>
      </c>
      <c r="W273" s="121"/>
      <c r="X273" s="121" t="s">
        <v>130</v>
      </c>
      <c r="Y273" s="121" t="s">
        <v>131</v>
      </c>
      <c r="Z273" s="115"/>
      <c r="AA273" s="115"/>
      <c r="AB273" s="115"/>
      <c r="AC273" s="115"/>
      <c r="AD273" s="115"/>
      <c r="AE273" s="115"/>
      <c r="AF273" s="115"/>
      <c r="AG273" s="115" t="s">
        <v>132</v>
      </c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</row>
    <row r="274" spans="1:60" x14ac:dyDescent="0.4">
      <c r="A274" s="135"/>
      <c r="B274" s="136"/>
      <c r="C274" s="327" t="s">
        <v>803</v>
      </c>
      <c r="D274" s="328"/>
      <c r="E274" s="329">
        <v>106.32</v>
      </c>
      <c r="F274" s="139"/>
      <c r="G274" s="139"/>
      <c r="H274" s="139"/>
      <c r="I274" s="139"/>
      <c r="J274" s="139"/>
      <c r="K274" s="139"/>
      <c r="L274" s="139"/>
      <c r="M274" s="139"/>
      <c r="N274" s="138"/>
      <c r="O274" s="138"/>
      <c r="P274" s="138"/>
      <c r="Q274" s="138"/>
      <c r="R274" s="139"/>
      <c r="S274" s="139"/>
      <c r="T274" s="140"/>
      <c r="U274" s="121"/>
      <c r="V274" s="121"/>
      <c r="W274" s="121"/>
      <c r="X274" s="121"/>
      <c r="Y274" s="121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</row>
    <row r="275" spans="1:60" ht="20.399999999999999" x14ac:dyDescent="0.4">
      <c r="A275" s="129">
        <v>132</v>
      </c>
      <c r="B275" s="130" t="s">
        <v>324</v>
      </c>
      <c r="C275" s="144" t="s">
        <v>528</v>
      </c>
      <c r="D275" s="131" t="s">
        <v>137</v>
      </c>
      <c r="E275" s="132">
        <v>30.47</v>
      </c>
      <c r="F275" s="343"/>
      <c r="G275" s="139">
        <f>E275*F275</f>
        <v>0</v>
      </c>
      <c r="H275" s="133">
        <v>502.98</v>
      </c>
      <c r="I275" s="133">
        <v>15325.8006</v>
      </c>
      <c r="J275" s="133">
        <v>128.02000000000001</v>
      </c>
      <c r="K275" s="133">
        <v>3900.7694000000001</v>
      </c>
      <c r="L275" s="133">
        <v>21</v>
      </c>
      <c r="M275" s="133">
        <v>23264.149699999998</v>
      </c>
      <c r="N275" s="132">
        <v>3.1700000000000001E-3</v>
      </c>
      <c r="O275" s="132">
        <v>9.6589899999999992E-2</v>
      </c>
      <c r="P275" s="132">
        <v>0</v>
      </c>
      <c r="Q275" s="132">
        <v>0</v>
      </c>
      <c r="R275" s="133"/>
      <c r="S275" s="133" t="s">
        <v>129</v>
      </c>
      <c r="T275" s="134" t="s">
        <v>129</v>
      </c>
      <c r="U275" s="121">
        <v>0.219</v>
      </c>
      <c r="V275" s="121">
        <v>6.67293</v>
      </c>
      <c r="W275" s="121"/>
      <c r="X275" s="121" t="s">
        <v>130</v>
      </c>
      <c r="Y275" s="121" t="s">
        <v>131</v>
      </c>
      <c r="Z275" s="115"/>
      <c r="AA275" s="115"/>
      <c r="AB275" s="115"/>
      <c r="AC275" s="115"/>
      <c r="AD275" s="115"/>
      <c r="AE275" s="115"/>
      <c r="AF275" s="115"/>
      <c r="AG275" s="115" t="s">
        <v>132</v>
      </c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</row>
    <row r="276" spans="1:60" ht="12.3" customHeight="1" outlineLevel="1" x14ac:dyDescent="0.4">
      <c r="A276" s="118"/>
      <c r="B276" s="119"/>
      <c r="C276" s="331" t="s">
        <v>325</v>
      </c>
      <c r="D276" s="331"/>
      <c r="E276" s="331"/>
      <c r="F276" s="331"/>
      <c r="G276" s="331"/>
      <c r="H276" s="121"/>
      <c r="I276" s="121"/>
      <c r="J276" s="121"/>
      <c r="K276" s="121"/>
      <c r="L276" s="121"/>
      <c r="M276" s="121"/>
      <c r="N276" s="120"/>
      <c r="O276" s="120"/>
      <c r="P276" s="120"/>
      <c r="Q276" s="120"/>
      <c r="R276" s="121"/>
      <c r="S276" s="121"/>
      <c r="T276" s="121"/>
      <c r="U276" s="121"/>
      <c r="V276" s="121"/>
      <c r="W276" s="121"/>
      <c r="X276" s="121"/>
      <c r="Y276" s="121"/>
      <c r="Z276" s="115"/>
      <c r="AA276" s="115"/>
      <c r="AB276" s="115"/>
      <c r="AC276" s="115"/>
      <c r="AD276" s="115"/>
      <c r="AE276" s="115"/>
      <c r="AF276" s="115"/>
      <c r="AG276" s="115" t="s">
        <v>142</v>
      </c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</row>
    <row r="277" spans="1:60" ht="12.3" customHeight="1" outlineLevel="1" x14ac:dyDescent="0.4">
      <c r="A277" s="118"/>
      <c r="B277" s="119"/>
      <c r="C277" s="327" t="s">
        <v>804</v>
      </c>
      <c r="D277" s="328"/>
      <c r="E277" s="329"/>
      <c r="F277" s="332"/>
      <c r="G277" s="263"/>
      <c r="H277" s="121"/>
      <c r="I277" s="121"/>
      <c r="J277" s="121"/>
      <c r="K277" s="121"/>
      <c r="L277" s="121"/>
      <c r="M277" s="121"/>
      <c r="N277" s="120"/>
      <c r="O277" s="120"/>
      <c r="P277" s="120"/>
      <c r="Q277" s="120"/>
      <c r="R277" s="121"/>
      <c r="S277" s="121"/>
      <c r="T277" s="121"/>
      <c r="U277" s="121"/>
      <c r="V277" s="121"/>
      <c r="W277" s="121"/>
      <c r="X277" s="121"/>
      <c r="Y277" s="121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</row>
    <row r="278" spans="1:60" ht="12.3" customHeight="1" outlineLevel="1" x14ac:dyDescent="0.4">
      <c r="A278" s="118"/>
      <c r="B278" s="119"/>
      <c r="C278" s="327" t="s">
        <v>805</v>
      </c>
      <c r="D278" s="328"/>
      <c r="E278" s="329">
        <v>27.7</v>
      </c>
      <c r="F278" s="332"/>
      <c r="G278" s="263"/>
      <c r="H278" s="121"/>
      <c r="I278" s="121"/>
      <c r="J278" s="121"/>
      <c r="K278" s="121"/>
      <c r="L278" s="121"/>
      <c r="M278" s="121"/>
      <c r="N278" s="120"/>
      <c r="O278" s="120"/>
      <c r="P278" s="120"/>
      <c r="Q278" s="120"/>
      <c r="R278" s="121"/>
      <c r="S278" s="121"/>
      <c r="T278" s="121"/>
      <c r="U278" s="121"/>
      <c r="V278" s="121"/>
      <c r="W278" s="121"/>
      <c r="X278" s="121"/>
      <c r="Y278" s="121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</row>
    <row r="279" spans="1:60" ht="12.3" customHeight="1" outlineLevel="1" x14ac:dyDescent="0.4">
      <c r="A279" s="118"/>
      <c r="B279" s="119"/>
      <c r="C279" s="334" t="s">
        <v>730</v>
      </c>
      <c r="D279" s="335"/>
      <c r="E279" s="336">
        <v>2.77</v>
      </c>
      <c r="F279" s="332"/>
      <c r="G279" s="263"/>
      <c r="H279" s="121"/>
      <c r="I279" s="121"/>
      <c r="J279" s="121"/>
      <c r="K279" s="121"/>
      <c r="L279" s="121"/>
      <c r="M279" s="121"/>
      <c r="N279" s="120"/>
      <c r="O279" s="120"/>
      <c r="P279" s="120"/>
      <c r="Q279" s="120"/>
      <c r="R279" s="121"/>
      <c r="S279" s="121"/>
      <c r="T279" s="121"/>
      <c r="U279" s="121"/>
      <c r="V279" s="121"/>
      <c r="W279" s="121"/>
      <c r="X279" s="121"/>
      <c r="Y279" s="121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</row>
    <row r="280" spans="1:60" ht="20.399999999999999" x14ac:dyDescent="0.4">
      <c r="A280" s="129">
        <v>133</v>
      </c>
      <c r="B280" s="130" t="s">
        <v>326</v>
      </c>
      <c r="C280" s="144" t="s">
        <v>529</v>
      </c>
      <c r="D280" s="131" t="s">
        <v>137</v>
      </c>
      <c r="E280" s="132">
        <v>55.817999999999998</v>
      </c>
      <c r="F280" s="343"/>
      <c r="G280" s="139">
        <f>E280*F280</f>
        <v>0</v>
      </c>
      <c r="H280" s="133">
        <v>447.01</v>
      </c>
      <c r="I280" s="133">
        <v>24951.204179999997</v>
      </c>
      <c r="J280" s="133">
        <v>151.99</v>
      </c>
      <c r="K280" s="133">
        <v>8483.7778199999993</v>
      </c>
      <c r="L280" s="133">
        <v>21</v>
      </c>
      <c r="M280" s="133">
        <v>40456.325800000006</v>
      </c>
      <c r="N280" s="132">
        <v>2.3999999999999998E-3</v>
      </c>
      <c r="O280" s="132">
        <v>0.13396319999999998</v>
      </c>
      <c r="P280" s="132">
        <v>0</v>
      </c>
      <c r="Q280" s="132">
        <v>0</v>
      </c>
      <c r="R280" s="133"/>
      <c r="S280" s="133" t="s">
        <v>129</v>
      </c>
      <c r="T280" s="134" t="s">
        <v>129</v>
      </c>
      <c r="U280" s="121">
        <v>0.26</v>
      </c>
      <c r="V280" s="121">
        <v>14.51268</v>
      </c>
      <c r="W280" s="121"/>
      <c r="X280" s="121" t="s">
        <v>130</v>
      </c>
      <c r="Y280" s="121" t="s">
        <v>131</v>
      </c>
      <c r="Z280" s="115"/>
      <c r="AA280" s="115"/>
      <c r="AB280" s="115"/>
      <c r="AC280" s="115"/>
      <c r="AD280" s="115"/>
      <c r="AE280" s="115"/>
      <c r="AF280" s="115"/>
      <c r="AG280" s="115" t="s">
        <v>132</v>
      </c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</row>
    <row r="281" spans="1:60" outlineLevel="1" x14ac:dyDescent="0.4">
      <c r="A281" s="118"/>
      <c r="B281" s="119"/>
      <c r="C281" s="331" t="s">
        <v>327</v>
      </c>
      <c r="D281" s="331"/>
      <c r="E281" s="331"/>
      <c r="F281" s="331"/>
      <c r="G281" s="331"/>
      <c r="H281" s="121"/>
      <c r="I281" s="121"/>
      <c r="J281" s="121"/>
      <c r="K281" s="121"/>
      <c r="L281" s="121"/>
      <c r="M281" s="121"/>
      <c r="N281" s="120"/>
      <c r="O281" s="120"/>
      <c r="P281" s="120"/>
      <c r="Q281" s="120"/>
      <c r="R281" s="121"/>
      <c r="S281" s="121"/>
      <c r="T281" s="121"/>
      <c r="U281" s="121"/>
      <c r="V281" s="121"/>
      <c r="W281" s="121"/>
      <c r="X281" s="121"/>
      <c r="Y281" s="121"/>
      <c r="Z281" s="115"/>
      <c r="AA281" s="115"/>
      <c r="AB281" s="115"/>
      <c r="AC281" s="115"/>
      <c r="AD281" s="115"/>
      <c r="AE281" s="115"/>
      <c r="AF281" s="115"/>
      <c r="AG281" s="115" t="s">
        <v>142</v>
      </c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</row>
    <row r="282" spans="1:60" outlineLevel="1" x14ac:dyDescent="0.4">
      <c r="A282" s="118"/>
      <c r="B282" s="119"/>
      <c r="C282" s="327" t="s">
        <v>807</v>
      </c>
      <c r="D282" s="328"/>
      <c r="E282" s="329">
        <v>53.16</v>
      </c>
      <c r="F282" s="263"/>
      <c r="G282" s="263"/>
      <c r="H282" s="121"/>
      <c r="I282" s="121"/>
      <c r="J282" s="121"/>
      <c r="K282" s="121"/>
      <c r="L282" s="121"/>
      <c r="M282" s="121"/>
      <c r="N282" s="120"/>
      <c r="O282" s="120"/>
      <c r="P282" s="120"/>
      <c r="Q282" s="120"/>
      <c r="R282" s="121"/>
      <c r="S282" s="121"/>
      <c r="T282" s="121"/>
      <c r="U282" s="121"/>
      <c r="V282" s="121"/>
      <c r="W282" s="121"/>
      <c r="X282" s="121"/>
      <c r="Y282" s="121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</row>
    <row r="283" spans="1:60" outlineLevel="1" x14ac:dyDescent="0.4">
      <c r="A283" s="118"/>
      <c r="B283" s="119"/>
      <c r="C283" s="334" t="s">
        <v>802</v>
      </c>
      <c r="D283" s="335"/>
      <c r="E283" s="336">
        <v>2.6579999999999999</v>
      </c>
      <c r="F283" s="263"/>
      <c r="G283" s="263"/>
      <c r="H283" s="121"/>
      <c r="I283" s="121"/>
      <c r="J283" s="121"/>
      <c r="K283" s="121"/>
      <c r="L283" s="121"/>
      <c r="M283" s="121"/>
      <c r="N283" s="120"/>
      <c r="O283" s="120"/>
      <c r="P283" s="120"/>
      <c r="Q283" s="120"/>
      <c r="R283" s="121"/>
      <c r="S283" s="121"/>
      <c r="T283" s="121"/>
      <c r="U283" s="121"/>
      <c r="V283" s="121"/>
      <c r="W283" s="121"/>
      <c r="X283" s="121"/>
      <c r="Y283" s="121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</row>
    <row r="284" spans="1:60" ht="20.399999999999999" x14ac:dyDescent="0.4">
      <c r="A284" s="135">
        <v>134</v>
      </c>
      <c r="B284" s="136" t="s">
        <v>328</v>
      </c>
      <c r="C284" s="143" t="s">
        <v>530</v>
      </c>
      <c r="D284" s="137" t="s">
        <v>188</v>
      </c>
      <c r="E284" s="138">
        <v>4</v>
      </c>
      <c r="F284" s="341"/>
      <c r="G284" s="139">
        <f>E284*F284</f>
        <v>0</v>
      </c>
      <c r="H284" s="139">
        <v>341.32</v>
      </c>
      <c r="I284" s="139">
        <v>1365.28</v>
      </c>
      <c r="J284" s="139">
        <v>239.68</v>
      </c>
      <c r="K284" s="139">
        <v>958.72</v>
      </c>
      <c r="L284" s="139">
        <v>21</v>
      </c>
      <c r="M284" s="139">
        <v>2812.04</v>
      </c>
      <c r="N284" s="138">
        <v>4.0000000000000002E-4</v>
      </c>
      <c r="O284" s="138">
        <v>1.6000000000000001E-3</v>
      </c>
      <c r="P284" s="138">
        <v>0</v>
      </c>
      <c r="Q284" s="138">
        <v>0</v>
      </c>
      <c r="R284" s="139"/>
      <c r="S284" s="139" t="s">
        <v>129</v>
      </c>
      <c r="T284" s="140" t="s">
        <v>129</v>
      </c>
      <c r="U284" s="121">
        <v>0.41</v>
      </c>
      <c r="V284" s="121">
        <v>1.64</v>
      </c>
      <c r="W284" s="121"/>
      <c r="X284" s="121" t="s">
        <v>130</v>
      </c>
      <c r="Y284" s="121" t="s">
        <v>131</v>
      </c>
      <c r="Z284" s="115"/>
      <c r="AA284" s="115"/>
      <c r="AB284" s="115"/>
      <c r="AC284" s="115"/>
      <c r="AD284" s="115"/>
      <c r="AE284" s="115"/>
      <c r="AF284" s="115"/>
      <c r="AG284" s="115" t="s">
        <v>132</v>
      </c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</row>
    <row r="285" spans="1:60" x14ac:dyDescent="0.4">
      <c r="A285" s="129">
        <v>135</v>
      </c>
      <c r="B285" s="130" t="s">
        <v>329</v>
      </c>
      <c r="C285" s="144" t="s">
        <v>330</v>
      </c>
      <c r="D285" s="131" t="s">
        <v>137</v>
      </c>
      <c r="E285" s="132">
        <v>27.908999999999999</v>
      </c>
      <c r="F285" s="343"/>
      <c r="G285" s="139">
        <f>E285*F285</f>
        <v>0</v>
      </c>
      <c r="H285" s="133">
        <v>360.46</v>
      </c>
      <c r="I285" s="133">
        <v>10060.07814</v>
      </c>
      <c r="J285" s="133">
        <v>36.54</v>
      </c>
      <c r="K285" s="133">
        <v>1019.79486</v>
      </c>
      <c r="L285" s="133">
        <v>21</v>
      </c>
      <c r="M285" s="133">
        <v>13406.6427</v>
      </c>
      <c r="N285" s="132">
        <v>0</v>
      </c>
      <c r="O285" s="132">
        <v>0</v>
      </c>
      <c r="P285" s="132">
        <v>0</v>
      </c>
      <c r="Q285" s="132">
        <v>0</v>
      </c>
      <c r="R285" s="133"/>
      <c r="S285" s="133" t="s">
        <v>129</v>
      </c>
      <c r="T285" s="134" t="s">
        <v>129</v>
      </c>
      <c r="U285" s="121">
        <v>0.06</v>
      </c>
      <c r="V285" s="121">
        <v>1.6745399999999999</v>
      </c>
      <c r="W285" s="121"/>
      <c r="X285" s="121" t="s">
        <v>130</v>
      </c>
      <c r="Y285" s="121" t="s">
        <v>131</v>
      </c>
      <c r="Z285" s="115"/>
      <c r="AA285" s="115"/>
      <c r="AB285" s="115"/>
      <c r="AC285" s="115"/>
      <c r="AD285" s="115"/>
      <c r="AE285" s="115"/>
      <c r="AF285" s="115"/>
      <c r="AG285" s="115" t="s">
        <v>132</v>
      </c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</row>
    <row r="286" spans="1:60" outlineLevel="1" x14ac:dyDescent="0.4">
      <c r="A286" s="118"/>
      <c r="B286" s="119"/>
      <c r="C286" s="331" t="s">
        <v>331</v>
      </c>
      <c r="D286" s="331"/>
      <c r="E286" s="331"/>
      <c r="F286" s="331"/>
      <c r="G286" s="331"/>
      <c r="H286" s="121"/>
      <c r="I286" s="121"/>
      <c r="J286" s="121"/>
      <c r="K286" s="121"/>
      <c r="L286" s="121"/>
      <c r="M286" s="121"/>
      <c r="N286" s="120"/>
      <c r="O286" s="120"/>
      <c r="P286" s="120"/>
      <c r="Q286" s="120"/>
      <c r="R286" s="121"/>
      <c r="S286" s="121"/>
      <c r="T286" s="121"/>
      <c r="U286" s="121"/>
      <c r="V286" s="121"/>
      <c r="W286" s="121"/>
      <c r="X286" s="121"/>
      <c r="Y286" s="121"/>
      <c r="Z286" s="115"/>
      <c r="AA286" s="115"/>
      <c r="AB286" s="115"/>
      <c r="AC286" s="115"/>
      <c r="AD286" s="115"/>
      <c r="AE286" s="115"/>
      <c r="AF286" s="115"/>
      <c r="AG286" s="115" t="s">
        <v>142</v>
      </c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</row>
    <row r="287" spans="1:60" outlineLevel="1" x14ac:dyDescent="0.4">
      <c r="A287" s="118"/>
      <c r="B287" s="119"/>
      <c r="C287" s="327" t="s">
        <v>806</v>
      </c>
      <c r="D287" s="328"/>
      <c r="E287" s="329">
        <v>26.58</v>
      </c>
      <c r="F287" s="263"/>
      <c r="G287" s="263"/>
      <c r="H287" s="121"/>
      <c r="I287" s="121"/>
      <c r="J287" s="121"/>
      <c r="K287" s="121"/>
      <c r="L287" s="121"/>
      <c r="M287" s="121"/>
      <c r="N287" s="120"/>
      <c r="O287" s="120"/>
      <c r="P287" s="120"/>
      <c r="Q287" s="120"/>
      <c r="R287" s="121"/>
      <c r="S287" s="121"/>
      <c r="T287" s="121"/>
      <c r="U287" s="121"/>
      <c r="V287" s="121"/>
      <c r="W287" s="121"/>
      <c r="X287" s="121"/>
      <c r="Y287" s="121"/>
      <c r="Z287" s="115"/>
      <c r="AA287" s="115"/>
      <c r="AB287" s="115"/>
      <c r="AC287" s="115"/>
      <c r="AD287" s="115"/>
      <c r="AE287" s="115"/>
      <c r="AF287" s="115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</row>
    <row r="288" spans="1:60" outlineLevel="1" x14ac:dyDescent="0.4">
      <c r="A288" s="118"/>
      <c r="B288" s="119"/>
      <c r="C288" s="334" t="s">
        <v>802</v>
      </c>
      <c r="D288" s="335"/>
      <c r="E288" s="336">
        <v>1.329</v>
      </c>
      <c r="F288" s="263"/>
      <c r="G288" s="263"/>
      <c r="H288" s="121"/>
      <c r="I288" s="121"/>
      <c r="J288" s="121"/>
      <c r="K288" s="121"/>
      <c r="L288" s="121"/>
      <c r="M288" s="121"/>
      <c r="N288" s="120"/>
      <c r="O288" s="120"/>
      <c r="P288" s="120"/>
      <c r="Q288" s="120"/>
      <c r="R288" s="121"/>
      <c r="S288" s="121"/>
      <c r="T288" s="121"/>
      <c r="U288" s="121"/>
      <c r="V288" s="121"/>
      <c r="W288" s="121"/>
      <c r="X288" s="121"/>
      <c r="Y288" s="121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</row>
    <row r="289" spans="1:60" x14ac:dyDescent="0.4">
      <c r="A289" s="135">
        <v>136</v>
      </c>
      <c r="B289" s="136" t="s">
        <v>332</v>
      </c>
      <c r="C289" s="143" t="s">
        <v>333</v>
      </c>
      <c r="D289" s="137" t="s">
        <v>137</v>
      </c>
      <c r="E289" s="138">
        <v>26.58</v>
      </c>
      <c r="F289" s="341"/>
      <c r="G289" s="139">
        <f t="shared" ref="G289:G319" si="4">E289*F289</f>
        <v>0</v>
      </c>
      <c r="H289" s="139">
        <v>0</v>
      </c>
      <c r="I289" s="139">
        <v>0</v>
      </c>
      <c r="J289" s="139">
        <v>139.5</v>
      </c>
      <c r="K289" s="139">
        <v>3707.91</v>
      </c>
      <c r="L289" s="139">
        <v>21</v>
      </c>
      <c r="M289" s="139">
        <v>4486.5711000000001</v>
      </c>
      <c r="N289" s="138">
        <v>0</v>
      </c>
      <c r="O289" s="138">
        <v>0</v>
      </c>
      <c r="P289" s="138">
        <v>0</v>
      </c>
      <c r="Q289" s="138">
        <v>0</v>
      </c>
      <c r="R289" s="139"/>
      <c r="S289" s="139" t="s">
        <v>129</v>
      </c>
      <c r="T289" s="140" t="s">
        <v>129</v>
      </c>
      <c r="U289" s="121">
        <v>0.22</v>
      </c>
      <c r="V289" s="121">
        <v>5.8475999999999999</v>
      </c>
      <c r="W289" s="121"/>
      <c r="X289" s="121" t="s">
        <v>130</v>
      </c>
      <c r="Y289" s="121" t="s">
        <v>131</v>
      </c>
      <c r="Z289" s="115"/>
      <c r="AA289" s="115"/>
      <c r="AB289" s="115"/>
      <c r="AC289" s="115"/>
      <c r="AD289" s="115"/>
      <c r="AE289" s="115"/>
      <c r="AF289" s="115"/>
      <c r="AG289" s="115" t="s">
        <v>132</v>
      </c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</row>
    <row r="290" spans="1:60" x14ac:dyDescent="0.4">
      <c r="A290" s="135"/>
      <c r="B290" s="136"/>
      <c r="C290" s="327" t="s">
        <v>806</v>
      </c>
      <c r="D290" s="328"/>
      <c r="E290" s="329">
        <v>26.58</v>
      </c>
      <c r="F290" s="139"/>
      <c r="G290" s="139"/>
      <c r="H290" s="139"/>
      <c r="I290" s="139"/>
      <c r="J290" s="139"/>
      <c r="K290" s="139"/>
      <c r="L290" s="139"/>
      <c r="M290" s="139"/>
      <c r="N290" s="138"/>
      <c r="O290" s="138"/>
      <c r="P290" s="138"/>
      <c r="Q290" s="138"/>
      <c r="R290" s="139"/>
      <c r="S290" s="139"/>
      <c r="T290" s="140"/>
      <c r="U290" s="121"/>
      <c r="V290" s="121"/>
      <c r="W290" s="121"/>
      <c r="X290" s="121"/>
      <c r="Y290" s="121"/>
      <c r="Z290" s="115"/>
      <c r="AA290" s="115"/>
      <c r="AB290" s="115"/>
      <c r="AC290" s="115"/>
      <c r="AD290" s="115"/>
      <c r="AE290" s="115"/>
      <c r="AF290" s="115"/>
      <c r="AG290" s="115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</row>
    <row r="291" spans="1:60" ht="30.6" x14ac:dyDescent="0.4">
      <c r="A291" s="135">
        <v>137</v>
      </c>
      <c r="B291" s="136" t="s">
        <v>334</v>
      </c>
      <c r="C291" s="143" t="s">
        <v>531</v>
      </c>
      <c r="D291" s="137" t="s">
        <v>137</v>
      </c>
      <c r="E291" s="138">
        <v>52.058999999999997</v>
      </c>
      <c r="F291" s="341"/>
      <c r="G291" s="139">
        <f t="shared" si="4"/>
        <v>0</v>
      </c>
      <c r="H291" s="139">
        <v>304.29000000000002</v>
      </c>
      <c r="I291" s="139">
        <v>15841.03311</v>
      </c>
      <c r="J291" s="139">
        <v>247.71</v>
      </c>
      <c r="K291" s="139">
        <v>12895.534889999999</v>
      </c>
      <c r="L291" s="139">
        <v>21</v>
      </c>
      <c r="M291" s="139">
        <v>34771.2497</v>
      </c>
      <c r="N291" s="138">
        <v>1.98E-3</v>
      </c>
      <c r="O291" s="138">
        <v>0.10307682</v>
      </c>
      <c r="P291" s="138">
        <v>0</v>
      </c>
      <c r="Q291" s="138">
        <v>0</v>
      </c>
      <c r="R291" s="139"/>
      <c r="S291" s="139" t="s">
        <v>129</v>
      </c>
      <c r="T291" s="140" t="s">
        <v>129</v>
      </c>
      <c r="U291" s="121">
        <v>0.4</v>
      </c>
      <c r="V291" s="121">
        <v>20.823599999999999</v>
      </c>
      <c r="W291" s="121"/>
      <c r="X291" s="121" t="s">
        <v>130</v>
      </c>
      <c r="Y291" s="121" t="s">
        <v>131</v>
      </c>
      <c r="Z291" s="115"/>
      <c r="AA291" s="115"/>
      <c r="AB291" s="115"/>
      <c r="AC291" s="115"/>
      <c r="AD291" s="115"/>
      <c r="AE291" s="115"/>
      <c r="AF291" s="115"/>
      <c r="AG291" s="115" t="s">
        <v>132</v>
      </c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</row>
    <row r="292" spans="1:60" x14ac:dyDescent="0.4">
      <c r="A292" s="135"/>
      <c r="B292" s="136"/>
      <c r="C292" s="327" t="s">
        <v>808</v>
      </c>
      <c r="D292" s="328"/>
      <c r="E292" s="329">
        <v>26.6</v>
      </c>
      <c r="F292" s="139"/>
      <c r="G292" s="139"/>
      <c r="H292" s="139"/>
      <c r="I292" s="139"/>
      <c r="J292" s="139"/>
      <c r="K292" s="139"/>
      <c r="L292" s="139"/>
      <c r="M292" s="139"/>
      <c r="N292" s="138"/>
      <c r="O292" s="138"/>
      <c r="P292" s="138"/>
      <c r="Q292" s="138"/>
      <c r="R292" s="139"/>
      <c r="S292" s="139"/>
      <c r="T292" s="140"/>
      <c r="U292" s="121"/>
      <c r="V292" s="121"/>
      <c r="W292" s="121"/>
      <c r="X292" s="121"/>
      <c r="Y292" s="121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</row>
    <row r="293" spans="1:60" x14ac:dyDescent="0.4">
      <c r="A293" s="135"/>
      <c r="B293" s="136"/>
      <c r="C293" s="327" t="s">
        <v>809</v>
      </c>
      <c r="D293" s="328"/>
      <c r="E293" s="329">
        <v>4.08</v>
      </c>
      <c r="F293" s="139"/>
      <c r="G293" s="139"/>
      <c r="H293" s="139"/>
      <c r="I293" s="139"/>
      <c r="J293" s="139"/>
      <c r="K293" s="139"/>
      <c r="L293" s="139"/>
      <c r="M293" s="139"/>
      <c r="N293" s="138"/>
      <c r="O293" s="138"/>
      <c r="P293" s="138"/>
      <c r="Q293" s="138"/>
      <c r="R293" s="139"/>
      <c r="S293" s="139"/>
      <c r="T293" s="140"/>
      <c r="U293" s="121"/>
      <c r="V293" s="121"/>
      <c r="W293" s="121"/>
      <c r="X293" s="121"/>
      <c r="Y293" s="121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</row>
    <row r="294" spans="1:60" x14ac:dyDescent="0.4">
      <c r="A294" s="135"/>
      <c r="B294" s="136"/>
      <c r="C294" s="327" t="s">
        <v>810</v>
      </c>
      <c r="D294" s="328"/>
      <c r="E294" s="329">
        <v>18.899999999999999</v>
      </c>
      <c r="F294" s="139"/>
      <c r="G294" s="139"/>
      <c r="H294" s="139"/>
      <c r="I294" s="139"/>
      <c r="J294" s="139"/>
      <c r="K294" s="139"/>
      <c r="L294" s="139"/>
      <c r="M294" s="139"/>
      <c r="N294" s="138"/>
      <c r="O294" s="138"/>
      <c r="P294" s="138"/>
      <c r="Q294" s="138"/>
      <c r="R294" s="139"/>
      <c r="S294" s="139"/>
      <c r="T294" s="140"/>
      <c r="U294" s="121"/>
      <c r="V294" s="121"/>
      <c r="W294" s="121"/>
      <c r="X294" s="121"/>
      <c r="Y294" s="121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</row>
    <row r="295" spans="1:60" x14ac:dyDescent="0.4">
      <c r="A295" s="135"/>
      <c r="B295" s="136"/>
      <c r="C295" s="334" t="s">
        <v>802</v>
      </c>
      <c r="D295" s="335"/>
      <c r="E295" s="336">
        <v>2.4790000000000001</v>
      </c>
      <c r="F295" s="139"/>
      <c r="G295" s="139"/>
      <c r="H295" s="139"/>
      <c r="I295" s="139"/>
      <c r="J295" s="139"/>
      <c r="K295" s="139"/>
      <c r="L295" s="139"/>
      <c r="M295" s="139"/>
      <c r="N295" s="138"/>
      <c r="O295" s="138"/>
      <c r="P295" s="138"/>
      <c r="Q295" s="138"/>
      <c r="R295" s="139"/>
      <c r="S295" s="139"/>
      <c r="T295" s="140"/>
      <c r="U295" s="121"/>
      <c r="V295" s="121"/>
      <c r="W295" s="121"/>
      <c r="X295" s="121"/>
      <c r="Y295" s="121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</row>
    <row r="296" spans="1:60" x14ac:dyDescent="0.4">
      <c r="A296" s="135">
        <v>138</v>
      </c>
      <c r="B296" s="136" t="s">
        <v>335</v>
      </c>
      <c r="C296" s="143" t="s">
        <v>336</v>
      </c>
      <c r="D296" s="137" t="s">
        <v>128</v>
      </c>
      <c r="E296" s="138">
        <v>269.892</v>
      </c>
      <c r="F296" s="341"/>
      <c r="G296" s="139">
        <f t="shared" si="4"/>
        <v>0</v>
      </c>
      <c r="H296" s="139">
        <v>0</v>
      </c>
      <c r="I296" s="139">
        <v>0</v>
      </c>
      <c r="J296" s="139">
        <v>58.5</v>
      </c>
      <c r="K296" s="139">
        <v>15788.681999999999</v>
      </c>
      <c r="L296" s="139">
        <v>21</v>
      </c>
      <c r="M296" s="139">
        <v>19104.302800000001</v>
      </c>
      <c r="N296" s="138">
        <v>0</v>
      </c>
      <c r="O296" s="138">
        <v>0</v>
      </c>
      <c r="P296" s="138">
        <v>7.3200000000000001E-3</v>
      </c>
      <c r="Q296" s="138">
        <v>1.9756094399999999</v>
      </c>
      <c r="R296" s="139"/>
      <c r="S296" s="139" t="s">
        <v>129</v>
      </c>
      <c r="T296" s="140" t="s">
        <v>129</v>
      </c>
      <c r="U296" s="121">
        <v>0.09</v>
      </c>
      <c r="V296" s="121">
        <v>24.290279999999999</v>
      </c>
      <c r="W296" s="121"/>
      <c r="X296" s="121" t="s">
        <v>130</v>
      </c>
      <c r="Y296" s="121" t="s">
        <v>131</v>
      </c>
      <c r="Z296" s="115"/>
      <c r="AA296" s="115"/>
      <c r="AB296" s="115"/>
      <c r="AC296" s="115"/>
      <c r="AD296" s="115"/>
      <c r="AE296" s="115"/>
      <c r="AF296" s="115"/>
      <c r="AG296" s="115" t="s">
        <v>132</v>
      </c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</row>
    <row r="297" spans="1:60" x14ac:dyDescent="0.4">
      <c r="A297" s="135"/>
      <c r="B297" s="136"/>
      <c r="C297" s="327" t="s">
        <v>811</v>
      </c>
      <c r="D297" s="328"/>
      <c r="E297" s="329">
        <v>136.27199999999999</v>
      </c>
      <c r="F297" s="139"/>
      <c r="G297" s="139"/>
      <c r="H297" s="139"/>
      <c r="I297" s="139"/>
      <c r="J297" s="139"/>
      <c r="K297" s="139"/>
      <c r="L297" s="139"/>
      <c r="M297" s="139"/>
      <c r="N297" s="138"/>
      <c r="O297" s="138"/>
      <c r="P297" s="138"/>
      <c r="Q297" s="138"/>
      <c r="R297" s="139"/>
      <c r="S297" s="139"/>
      <c r="T297" s="140"/>
      <c r="U297" s="121"/>
      <c r="V297" s="121"/>
      <c r="W297" s="121"/>
      <c r="X297" s="121"/>
      <c r="Y297" s="121"/>
      <c r="Z297" s="115"/>
      <c r="AA297" s="115"/>
      <c r="AB297" s="115"/>
      <c r="AC297" s="115"/>
      <c r="AD297" s="115"/>
      <c r="AE297" s="115"/>
      <c r="AF297" s="115"/>
      <c r="AG297" s="115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</row>
    <row r="298" spans="1:60" x14ac:dyDescent="0.4">
      <c r="A298" s="135"/>
      <c r="B298" s="136"/>
      <c r="C298" s="327" t="s">
        <v>812</v>
      </c>
      <c r="D298" s="328"/>
      <c r="E298" s="329">
        <v>133.62</v>
      </c>
      <c r="F298" s="139"/>
      <c r="G298" s="139"/>
      <c r="H298" s="139"/>
      <c r="I298" s="139"/>
      <c r="J298" s="139"/>
      <c r="K298" s="139"/>
      <c r="L298" s="139"/>
      <c r="M298" s="139"/>
      <c r="N298" s="138"/>
      <c r="O298" s="138"/>
      <c r="P298" s="138"/>
      <c r="Q298" s="138"/>
      <c r="R298" s="139"/>
      <c r="S298" s="139"/>
      <c r="T298" s="140"/>
      <c r="U298" s="121"/>
      <c r="V298" s="121"/>
      <c r="W298" s="121"/>
      <c r="X298" s="121"/>
      <c r="Y298" s="121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</row>
    <row r="299" spans="1:60" x14ac:dyDescent="0.4">
      <c r="A299" s="135">
        <v>139</v>
      </c>
      <c r="B299" s="136" t="s">
        <v>337</v>
      </c>
      <c r="C299" s="143" t="s">
        <v>338</v>
      </c>
      <c r="D299" s="137" t="s">
        <v>137</v>
      </c>
      <c r="E299" s="138">
        <v>53.16</v>
      </c>
      <c r="F299" s="341"/>
      <c r="G299" s="139">
        <f t="shared" si="4"/>
        <v>0</v>
      </c>
      <c r="H299" s="139">
        <v>0</v>
      </c>
      <c r="I299" s="139">
        <v>0</v>
      </c>
      <c r="J299" s="139">
        <v>33.700000000000003</v>
      </c>
      <c r="K299" s="139">
        <v>1791.492</v>
      </c>
      <c r="L299" s="139">
        <v>21</v>
      </c>
      <c r="M299" s="139">
        <v>2167.7028999999998</v>
      </c>
      <c r="N299" s="138">
        <v>0</v>
      </c>
      <c r="O299" s="138">
        <v>0</v>
      </c>
      <c r="P299" s="138">
        <v>3.2599999999999999E-3</v>
      </c>
      <c r="Q299" s="138">
        <v>0.17330159999999997</v>
      </c>
      <c r="R299" s="139"/>
      <c r="S299" s="139" t="s">
        <v>129</v>
      </c>
      <c r="T299" s="140" t="s">
        <v>129</v>
      </c>
      <c r="U299" s="121">
        <v>5.7500000000000002E-2</v>
      </c>
      <c r="V299" s="121">
        <v>3.0566999999999998</v>
      </c>
      <c r="W299" s="121"/>
      <c r="X299" s="121" t="s">
        <v>130</v>
      </c>
      <c r="Y299" s="121" t="s">
        <v>131</v>
      </c>
      <c r="Z299" s="115"/>
      <c r="AA299" s="115"/>
      <c r="AB299" s="115"/>
      <c r="AC299" s="115"/>
      <c r="AD299" s="115"/>
      <c r="AE299" s="115"/>
      <c r="AF299" s="115"/>
      <c r="AG299" s="115" t="s">
        <v>132</v>
      </c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</row>
    <row r="300" spans="1:60" x14ac:dyDescent="0.4">
      <c r="A300" s="135"/>
      <c r="B300" s="136"/>
      <c r="C300" s="327" t="s">
        <v>813</v>
      </c>
      <c r="D300" s="328"/>
      <c r="E300" s="329">
        <v>53.16</v>
      </c>
      <c r="F300" s="139"/>
      <c r="G300" s="139"/>
      <c r="H300" s="139"/>
      <c r="I300" s="139"/>
      <c r="J300" s="139"/>
      <c r="K300" s="139"/>
      <c r="L300" s="139"/>
      <c r="M300" s="139"/>
      <c r="N300" s="138"/>
      <c r="O300" s="138"/>
      <c r="P300" s="138"/>
      <c r="Q300" s="138"/>
      <c r="R300" s="139"/>
      <c r="S300" s="139"/>
      <c r="T300" s="140"/>
      <c r="U300" s="121"/>
      <c r="V300" s="121"/>
      <c r="W300" s="121"/>
      <c r="X300" s="121"/>
      <c r="Y300" s="121"/>
      <c r="Z300" s="115"/>
      <c r="AA300" s="115"/>
      <c r="AB300" s="115"/>
      <c r="AC300" s="115"/>
      <c r="AD300" s="115"/>
      <c r="AE300" s="115"/>
      <c r="AF300" s="115"/>
      <c r="AG300" s="115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</row>
    <row r="301" spans="1:60" x14ac:dyDescent="0.4">
      <c r="A301" s="135">
        <v>140</v>
      </c>
      <c r="B301" s="136" t="s">
        <v>339</v>
      </c>
      <c r="C301" s="143" t="s">
        <v>340</v>
      </c>
      <c r="D301" s="137" t="s">
        <v>137</v>
      </c>
      <c r="E301" s="138">
        <v>41.6</v>
      </c>
      <c r="F301" s="341"/>
      <c r="G301" s="139">
        <f t="shared" si="4"/>
        <v>0</v>
      </c>
      <c r="H301" s="139">
        <v>0</v>
      </c>
      <c r="I301" s="139">
        <v>0</v>
      </c>
      <c r="J301" s="139">
        <v>26.9</v>
      </c>
      <c r="K301" s="139">
        <v>1119.04</v>
      </c>
      <c r="L301" s="139">
        <v>21</v>
      </c>
      <c r="M301" s="139">
        <v>1354.0383999999999</v>
      </c>
      <c r="N301" s="138">
        <v>0</v>
      </c>
      <c r="O301" s="138">
        <v>0</v>
      </c>
      <c r="P301" s="138">
        <v>2.0500000000000002E-3</v>
      </c>
      <c r="Q301" s="138">
        <v>8.5280000000000009E-2</v>
      </c>
      <c r="R301" s="139"/>
      <c r="S301" s="139" t="s">
        <v>129</v>
      </c>
      <c r="T301" s="140" t="s">
        <v>129</v>
      </c>
      <c r="U301" s="121">
        <v>4.5999999999999999E-2</v>
      </c>
      <c r="V301" s="121">
        <v>1.9136</v>
      </c>
      <c r="W301" s="121"/>
      <c r="X301" s="121" t="s">
        <v>130</v>
      </c>
      <c r="Y301" s="121" t="s">
        <v>131</v>
      </c>
      <c r="Z301" s="115"/>
      <c r="AA301" s="115"/>
      <c r="AB301" s="115"/>
      <c r="AC301" s="115"/>
      <c r="AD301" s="115"/>
      <c r="AE301" s="115"/>
      <c r="AF301" s="115"/>
      <c r="AG301" s="115" t="s">
        <v>132</v>
      </c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</row>
    <row r="302" spans="1:60" x14ac:dyDescent="0.4">
      <c r="A302" s="135"/>
      <c r="B302" s="136"/>
      <c r="C302" s="327" t="s">
        <v>814</v>
      </c>
      <c r="D302" s="328"/>
      <c r="E302" s="329">
        <v>41.6</v>
      </c>
      <c r="F302" s="139"/>
      <c r="G302" s="139"/>
      <c r="H302" s="139"/>
      <c r="I302" s="139"/>
      <c r="J302" s="139"/>
      <c r="K302" s="139"/>
      <c r="L302" s="139"/>
      <c r="M302" s="139"/>
      <c r="N302" s="138"/>
      <c r="O302" s="138"/>
      <c r="P302" s="138"/>
      <c r="Q302" s="138"/>
      <c r="R302" s="139"/>
      <c r="S302" s="139"/>
      <c r="T302" s="140"/>
      <c r="U302" s="121"/>
      <c r="V302" s="121"/>
      <c r="W302" s="121"/>
      <c r="X302" s="121"/>
      <c r="Y302" s="121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</row>
    <row r="303" spans="1:60" ht="13.8" customHeight="1" x14ac:dyDescent="0.4">
      <c r="A303" s="135">
        <v>141</v>
      </c>
      <c r="B303" s="136" t="s">
        <v>341</v>
      </c>
      <c r="C303" s="143" t="s">
        <v>342</v>
      </c>
      <c r="D303" s="137" t="s">
        <v>188</v>
      </c>
      <c r="E303" s="138">
        <v>68</v>
      </c>
      <c r="F303" s="341"/>
      <c r="G303" s="139">
        <f t="shared" si="4"/>
        <v>0</v>
      </c>
      <c r="H303" s="139">
        <v>0</v>
      </c>
      <c r="I303" s="139">
        <v>0</v>
      </c>
      <c r="J303" s="139">
        <v>33.700000000000003</v>
      </c>
      <c r="K303" s="139">
        <v>2291.6000000000004</v>
      </c>
      <c r="L303" s="139">
        <v>21</v>
      </c>
      <c r="M303" s="139">
        <v>2772.8359999999998</v>
      </c>
      <c r="N303" s="138">
        <v>0</v>
      </c>
      <c r="O303" s="138">
        <v>0</v>
      </c>
      <c r="P303" s="138">
        <v>9.6000000000000002E-4</v>
      </c>
      <c r="Q303" s="138">
        <v>6.5280000000000005E-2</v>
      </c>
      <c r="R303" s="139"/>
      <c r="S303" s="139" t="s">
        <v>129</v>
      </c>
      <c r="T303" s="140" t="s">
        <v>129</v>
      </c>
      <c r="U303" s="121">
        <v>5.7500000000000002E-2</v>
      </c>
      <c r="V303" s="121">
        <v>3.91</v>
      </c>
      <c r="W303" s="121"/>
      <c r="X303" s="121" t="s">
        <v>130</v>
      </c>
      <c r="Y303" s="121" t="s">
        <v>131</v>
      </c>
      <c r="Z303" s="115"/>
      <c r="AA303" s="115"/>
      <c r="AB303" s="115"/>
      <c r="AC303" s="115"/>
      <c r="AD303" s="115"/>
      <c r="AE303" s="115"/>
      <c r="AF303" s="115"/>
      <c r="AG303" s="115" t="s">
        <v>132</v>
      </c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</row>
    <row r="304" spans="1:60" ht="13.8" customHeight="1" x14ac:dyDescent="0.4">
      <c r="A304" s="135"/>
      <c r="B304" s="136"/>
      <c r="C304" s="327" t="s">
        <v>815</v>
      </c>
      <c r="D304" s="328"/>
      <c r="E304" s="329">
        <v>68</v>
      </c>
      <c r="F304" s="139"/>
      <c r="G304" s="139"/>
      <c r="H304" s="139"/>
      <c r="I304" s="139"/>
      <c r="J304" s="139"/>
      <c r="K304" s="139"/>
      <c r="L304" s="139"/>
      <c r="M304" s="139"/>
      <c r="N304" s="138"/>
      <c r="O304" s="138"/>
      <c r="P304" s="138"/>
      <c r="Q304" s="138"/>
      <c r="R304" s="139"/>
      <c r="S304" s="139"/>
      <c r="T304" s="140"/>
      <c r="U304" s="121"/>
      <c r="V304" s="121"/>
      <c r="W304" s="121"/>
      <c r="X304" s="121"/>
      <c r="Y304" s="121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</row>
    <row r="305" spans="1:60" x14ac:dyDescent="0.4">
      <c r="A305" s="135">
        <v>142</v>
      </c>
      <c r="B305" s="136" t="s">
        <v>343</v>
      </c>
      <c r="C305" s="143" t="s">
        <v>344</v>
      </c>
      <c r="D305" s="137" t="s">
        <v>137</v>
      </c>
      <c r="E305" s="138">
        <v>53.8</v>
      </c>
      <c r="F305" s="341"/>
      <c r="G305" s="139">
        <f t="shared" si="4"/>
        <v>0</v>
      </c>
      <c r="H305" s="139">
        <v>0</v>
      </c>
      <c r="I305" s="139">
        <v>0</v>
      </c>
      <c r="J305" s="139">
        <v>43.9</v>
      </c>
      <c r="K305" s="139">
        <v>2361.8199999999997</v>
      </c>
      <c r="L305" s="139">
        <v>21</v>
      </c>
      <c r="M305" s="139">
        <v>2857.8022000000001</v>
      </c>
      <c r="N305" s="138">
        <v>0</v>
      </c>
      <c r="O305" s="138">
        <v>0</v>
      </c>
      <c r="P305" s="138">
        <v>3.3600000000000001E-3</v>
      </c>
      <c r="Q305" s="138">
        <v>0.18076799999999998</v>
      </c>
      <c r="R305" s="139"/>
      <c r="S305" s="139" t="s">
        <v>129</v>
      </c>
      <c r="T305" s="140" t="s">
        <v>129</v>
      </c>
      <c r="U305" s="121">
        <v>6.9000000000000006E-2</v>
      </c>
      <c r="V305" s="121">
        <v>3.7122000000000002</v>
      </c>
      <c r="W305" s="121"/>
      <c r="X305" s="121" t="s">
        <v>130</v>
      </c>
      <c r="Y305" s="121" t="s">
        <v>131</v>
      </c>
      <c r="Z305" s="115"/>
      <c r="AA305" s="115"/>
      <c r="AB305" s="115"/>
      <c r="AC305" s="115"/>
      <c r="AD305" s="115"/>
      <c r="AE305" s="115"/>
      <c r="AF305" s="115"/>
      <c r="AG305" s="115" t="s">
        <v>132</v>
      </c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</row>
    <row r="306" spans="1:60" x14ac:dyDescent="0.4">
      <c r="A306" s="135"/>
      <c r="B306" s="136"/>
      <c r="C306" s="327" t="s">
        <v>816</v>
      </c>
      <c r="D306" s="328"/>
      <c r="E306" s="329">
        <v>53.8</v>
      </c>
      <c r="F306" s="139"/>
      <c r="G306" s="139"/>
      <c r="H306" s="139"/>
      <c r="I306" s="139"/>
      <c r="J306" s="139"/>
      <c r="K306" s="139"/>
      <c r="L306" s="139"/>
      <c r="M306" s="139"/>
      <c r="N306" s="138"/>
      <c r="O306" s="138"/>
      <c r="P306" s="138"/>
      <c r="Q306" s="138"/>
      <c r="R306" s="139"/>
      <c r="S306" s="139"/>
      <c r="T306" s="140"/>
      <c r="U306" s="121"/>
      <c r="V306" s="121"/>
      <c r="W306" s="121"/>
      <c r="X306" s="121"/>
      <c r="Y306" s="121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</row>
    <row r="307" spans="1:60" x14ac:dyDescent="0.4">
      <c r="A307" s="135">
        <v>143</v>
      </c>
      <c r="B307" s="136" t="s">
        <v>345</v>
      </c>
      <c r="C307" s="143" t="s">
        <v>346</v>
      </c>
      <c r="D307" s="137" t="s">
        <v>188</v>
      </c>
      <c r="E307" s="138">
        <v>4</v>
      </c>
      <c r="F307" s="341"/>
      <c r="G307" s="139">
        <f t="shared" si="4"/>
        <v>0</v>
      </c>
      <c r="H307" s="139">
        <v>0</v>
      </c>
      <c r="I307" s="139">
        <v>0</v>
      </c>
      <c r="J307" s="139">
        <v>58.5</v>
      </c>
      <c r="K307" s="139">
        <v>234</v>
      </c>
      <c r="L307" s="139">
        <v>21</v>
      </c>
      <c r="M307" s="139">
        <v>283.14</v>
      </c>
      <c r="N307" s="138">
        <v>0</v>
      </c>
      <c r="O307" s="138">
        <v>0</v>
      </c>
      <c r="P307" s="138">
        <v>1.15E-3</v>
      </c>
      <c r="Q307" s="138">
        <v>4.5999999999999999E-3</v>
      </c>
      <c r="R307" s="139"/>
      <c r="S307" s="139" t="s">
        <v>129</v>
      </c>
      <c r="T307" s="140" t="s">
        <v>129</v>
      </c>
      <c r="U307" s="121">
        <v>9.1999999999999998E-2</v>
      </c>
      <c r="V307" s="121">
        <v>0.36799999999999999</v>
      </c>
      <c r="W307" s="121"/>
      <c r="X307" s="121" t="s">
        <v>130</v>
      </c>
      <c r="Y307" s="121" t="s">
        <v>131</v>
      </c>
      <c r="Z307" s="115"/>
      <c r="AA307" s="115"/>
      <c r="AB307" s="115"/>
      <c r="AC307" s="115"/>
      <c r="AD307" s="115"/>
      <c r="AE307" s="115"/>
      <c r="AF307" s="115"/>
      <c r="AG307" s="115" t="s">
        <v>132</v>
      </c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</row>
    <row r="308" spans="1:60" x14ac:dyDescent="0.4">
      <c r="A308" s="135">
        <v>144</v>
      </c>
      <c r="B308" s="136" t="s">
        <v>347</v>
      </c>
      <c r="C308" s="143" t="s">
        <v>348</v>
      </c>
      <c r="D308" s="137" t="s">
        <v>188</v>
      </c>
      <c r="E308" s="138">
        <v>2</v>
      </c>
      <c r="F308" s="341"/>
      <c r="G308" s="139">
        <f t="shared" si="4"/>
        <v>0</v>
      </c>
      <c r="H308" s="139">
        <v>0</v>
      </c>
      <c r="I308" s="139">
        <v>0</v>
      </c>
      <c r="J308" s="139">
        <v>58.5</v>
      </c>
      <c r="K308" s="139">
        <v>117</v>
      </c>
      <c r="L308" s="139">
        <v>21</v>
      </c>
      <c r="M308" s="139">
        <v>141.57</v>
      </c>
      <c r="N308" s="138">
        <v>0</v>
      </c>
      <c r="O308" s="138">
        <v>0</v>
      </c>
      <c r="P308" s="138">
        <v>2.0080000000000001E-2</v>
      </c>
      <c r="Q308" s="138">
        <v>4.0160000000000001E-2</v>
      </c>
      <c r="R308" s="139"/>
      <c r="S308" s="139" t="s">
        <v>129</v>
      </c>
      <c r="T308" s="140" t="s">
        <v>129</v>
      </c>
      <c r="U308" s="121">
        <v>9.1999999999999998E-2</v>
      </c>
      <c r="V308" s="121">
        <v>0.184</v>
      </c>
      <c r="W308" s="121"/>
      <c r="X308" s="121" t="s">
        <v>130</v>
      </c>
      <c r="Y308" s="121" t="s">
        <v>131</v>
      </c>
      <c r="Z308" s="115"/>
      <c r="AA308" s="115"/>
      <c r="AB308" s="115"/>
      <c r="AC308" s="115"/>
      <c r="AD308" s="115"/>
      <c r="AE308" s="115"/>
      <c r="AF308" s="115"/>
      <c r="AG308" s="115" t="s">
        <v>132</v>
      </c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</row>
    <row r="309" spans="1:60" x14ac:dyDescent="0.4">
      <c r="A309" s="135">
        <v>145</v>
      </c>
      <c r="B309" s="136" t="s">
        <v>349</v>
      </c>
      <c r="C309" s="143" t="s">
        <v>350</v>
      </c>
      <c r="D309" s="137" t="s">
        <v>137</v>
      </c>
      <c r="E309" s="138">
        <v>26.58</v>
      </c>
      <c r="F309" s="341"/>
      <c r="G309" s="139">
        <f t="shared" si="4"/>
        <v>0</v>
      </c>
      <c r="H309" s="139">
        <v>0</v>
      </c>
      <c r="I309" s="139">
        <v>0</v>
      </c>
      <c r="J309" s="139">
        <v>29.3</v>
      </c>
      <c r="K309" s="139">
        <v>778.79399999999998</v>
      </c>
      <c r="L309" s="139">
        <v>21</v>
      </c>
      <c r="M309" s="139">
        <v>942.33589999999992</v>
      </c>
      <c r="N309" s="138">
        <v>0</v>
      </c>
      <c r="O309" s="138">
        <v>0</v>
      </c>
      <c r="P309" s="138">
        <v>1.97E-3</v>
      </c>
      <c r="Q309" s="138">
        <v>5.2362599999999995E-2</v>
      </c>
      <c r="R309" s="139"/>
      <c r="S309" s="139" t="s">
        <v>129</v>
      </c>
      <c r="T309" s="140" t="s">
        <v>129</v>
      </c>
      <c r="U309" s="121">
        <v>4.5999999999999999E-2</v>
      </c>
      <c r="V309" s="121">
        <v>1.22268</v>
      </c>
      <c r="W309" s="121"/>
      <c r="X309" s="121" t="s">
        <v>130</v>
      </c>
      <c r="Y309" s="121" t="s">
        <v>131</v>
      </c>
      <c r="Z309" s="115"/>
      <c r="AA309" s="115"/>
      <c r="AB309" s="115"/>
      <c r="AC309" s="115"/>
      <c r="AD309" s="115"/>
      <c r="AE309" s="115"/>
      <c r="AF309" s="115"/>
      <c r="AG309" s="115" t="s">
        <v>132</v>
      </c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</row>
    <row r="310" spans="1:60" x14ac:dyDescent="0.4">
      <c r="A310" s="135"/>
      <c r="B310" s="136"/>
      <c r="C310" s="327" t="s">
        <v>806</v>
      </c>
      <c r="D310" s="328"/>
      <c r="E310" s="329">
        <v>26.58</v>
      </c>
      <c r="F310" s="139"/>
      <c r="G310" s="139"/>
      <c r="H310" s="139"/>
      <c r="I310" s="139"/>
      <c r="J310" s="139"/>
      <c r="K310" s="139"/>
      <c r="L310" s="139"/>
      <c r="M310" s="139"/>
      <c r="N310" s="138"/>
      <c r="O310" s="138"/>
      <c r="P310" s="138"/>
      <c r="Q310" s="138"/>
      <c r="R310" s="139"/>
      <c r="S310" s="139"/>
      <c r="T310" s="140"/>
      <c r="U310" s="121"/>
      <c r="V310" s="121"/>
      <c r="W310" s="121"/>
      <c r="X310" s="121"/>
      <c r="Y310" s="121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</row>
    <row r="311" spans="1:60" x14ac:dyDescent="0.4">
      <c r="A311" s="135">
        <v>146</v>
      </c>
      <c r="B311" s="136" t="s">
        <v>351</v>
      </c>
      <c r="C311" s="143" t="s">
        <v>352</v>
      </c>
      <c r="D311" s="137" t="s">
        <v>137</v>
      </c>
      <c r="E311" s="138">
        <v>50.36</v>
      </c>
      <c r="F311" s="341"/>
      <c r="G311" s="139">
        <f t="shared" si="4"/>
        <v>0</v>
      </c>
      <c r="H311" s="139">
        <v>0</v>
      </c>
      <c r="I311" s="139">
        <v>0</v>
      </c>
      <c r="J311" s="139">
        <v>58.5</v>
      </c>
      <c r="K311" s="139">
        <v>2946.06</v>
      </c>
      <c r="L311" s="139">
        <v>21</v>
      </c>
      <c r="M311" s="139">
        <v>3564.7325999999998</v>
      </c>
      <c r="N311" s="138">
        <v>0</v>
      </c>
      <c r="O311" s="138">
        <v>0</v>
      </c>
      <c r="P311" s="138">
        <v>1.3500000000000001E-3</v>
      </c>
      <c r="Q311" s="138">
        <v>6.7986000000000005E-2</v>
      </c>
      <c r="R311" s="139"/>
      <c r="S311" s="139" t="s">
        <v>129</v>
      </c>
      <c r="T311" s="140" t="s">
        <v>129</v>
      </c>
      <c r="U311" s="121">
        <v>9.1999999999999998E-2</v>
      </c>
      <c r="V311" s="121">
        <v>4.6331199999999999</v>
      </c>
      <c r="W311" s="121"/>
      <c r="X311" s="121" t="s">
        <v>130</v>
      </c>
      <c r="Y311" s="121" t="s">
        <v>131</v>
      </c>
      <c r="Z311" s="115"/>
      <c r="AA311" s="115"/>
      <c r="AB311" s="115"/>
      <c r="AC311" s="115"/>
      <c r="AD311" s="115"/>
      <c r="AE311" s="115"/>
      <c r="AF311" s="115"/>
      <c r="AG311" s="115" t="s">
        <v>132</v>
      </c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</row>
    <row r="312" spans="1:60" x14ac:dyDescent="0.4">
      <c r="A312" s="135"/>
      <c r="B312" s="136"/>
      <c r="C312" s="327" t="s">
        <v>820</v>
      </c>
      <c r="D312" s="328"/>
      <c r="E312" s="329">
        <v>50.36</v>
      </c>
      <c r="F312" s="139"/>
      <c r="G312" s="139"/>
      <c r="H312" s="139"/>
      <c r="I312" s="139"/>
      <c r="J312" s="139"/>
      <c r="K312" s="139"/>
      <c r="L312" s="139"/>
      <c r="M312" s="139"/>
      <c r="N312" s="138"/>
      <c r="O312" s="138"/>
      <c r="P312" s="138"/>
      <c r="Q312" s="138"/>
      <c r="R312" s="139"/>
      <c r="S312" s="139"/>
      <c r="T312" s="140"/>
      <c r="U312" s="121"/>
      <c r="V312" s="121"/>
      <c r="W312" s="121"/>
      <c r="X312" s="121"/>
      <c r="Y312" s="121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</row>
    <row r="313" spans="1:60" x14ac:dyDescent="0.4">
      <c r="A313" s="135">
        <v>147</v>
      </c>
      <c r="B313" s="136" t="s">
        <v>353</v>
      </c>
      <c r="C313" s="143" t="s">
        <v>354</v>
      </c>
      <c r="D313" s="137" t="s">
        <v>137</v>
      </c>
      <c r="E313" s="138">
        <v>53.8</v>
      </c>
      <c r="F313" s="341"/>
      <c r="G313" s="139">
        <f t="shared" si="4"/>
        <v>0</v>
      </c>
      <c r="H313" s="139">
        <v>0</v>
      </c>
      <c r="I313" s="139">
        <v>0</v>
      </c>
      <c r="J313" s="139">
        <v>58.5</v>
      </c>
      <c r="K313" s="139">
        <v>3147.2999999999997</v>
      </c>
      <c r="L313" s="139">
        <v>21</v>
      </c>
      <c r="M313" s="139">
        <v>3808.2330000000002</v>
      </c>
      <c r="N313" s="138">
        <v>0</v>
      </c>
      <c r="O313" s="138">
        <v>0</v>
      </c>
      <c r="P313" s="138">
        <v>2.5200000000000001E-3</v>
      </c>
      <c r="Q313" s="138">
        <v>0.135576</v>
      </c>
      <c r="R313" s="139"/>
      <c r="S313" s="139" t="s">
        <v>129</v>
      </c>
      <c r="T313" s="140" t="s">
        <v>129</v>
      </c>
      <c r="U313" s="121">
        <v>9.1999999999999998E-2</v>
      </c>
      <c r="V313" s="121">
        <v>4.9495999999999993</v>
      </c>
      <c r="W313" s="121"/>
      <c r="X313" s="121" t="s">
        <v>130</v>
      </c>
      <c r="Y313" s="121" t="s">
        <v>131</v>
      </c>
      <c r="Z313" s="115"/>
      <c r="AA313" s="115"/>
      <c r="AB313" s="115"/>
      <c r="AC313" s="115"/>
      <c r="AD313" s="115"/>
      <c r="AE313" s="115"/>
      <c r="AF313" s="115"/>
      <c r="AG313" s="115" t="s">
        <v>132</v>
      </c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</row>
    <row r="314" spans="1:60" x14ac:dyDescent="0.4">
      <c r="A314" s="135"/>
      <c r="B314" s="136"/>
      <c r="C314" s="327" t="s">
        <v>816</v>
      </c>
      <c r="D314" s="328"/>
      <c r="E314" s="329">
        <v>53.8</v>
      </c>
      <c r="F314" s="139"/>
      <c r="G314" s="139"/>
      <c r="H314" s="139"/>
      <c r="I314" s="139"/>
      <c r="J314" s="139"/>
      <c r="K314" s="139"/>
      <c r="L314" s="139"/>
      <c r="M314" s="139"/>
      <c r="N314" s="138"/>
      <c r="O314" s="138"/>
      <c r="P314" s="138"/>
      <c r="Q314" s="138"/>
      <c r="R314" s="139"/>
      <c r="S314" s="139"/>
      <c r="T314" s="140"/>
      <c r="U314" s="121"/>
      <c r="V314" s="121"/>
      <c r="W314" s="121"/>
      <c r="X314" s="121"/>
      <c r="Y314" s="121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</row>
    <row r="315" spans="1:60" x14ac:dyDescent="0.4">
      <c r="A315" s="135">
        <v>148</v>
      </c>
      <c r="B315" s="136" t="s">
        <v>355</v>
      </c>
      <c r="C315" s="143" t="s">
        <v>356</v>
      </c>
      <c r="D315" s="137" t="s">
        <v>137</v>
      </c>
      <c r="E315" s="138">
        <v>30.6</v>
      </c>
      <c r="F315" s="341"/>
      <c r="G315" s="139">
        <f t="shared" si="4"/>
        <v>0</v>
      </c>
      <c r="H315" s="139">
        <v>0</v>
      </c>
      <c r="I315" s="139">
        <v>0</v>
      </c>
      <c r="J315" s="139">
        <v>53.8</v>
      </c>
      <c r="K315" s="139">
        <v>1646.28</v>
      </c>
      <c r="L315" s="139">
        <v>21</v>
      </c>
      <c r="M315" s="139">
        <v>1991.9987999999998</v>
      </c>
      <c r="N315" s="138">
        <v>0</v>
      </c>
      <c r="O315" s="138">
        <v>0</v>
      </c>
      <c r="P315" s="138">
        <v>1.42E-3</v>
      </c>
      <c r="Q315" s="138">
        <v>4.3452000000000005E-2</v>
      </c>
      <c r="R315" s="139"/>
      <c r="S315" s="139" t="s">
        <v>129</v>
      </c>
      <c r="T315" s="140" t="s">
        <v>129</v>
      </c>
      <c r="U315" s="121">
        <v>9.1999999999999998E-2</v>
      </c>
      <c r="V315" s="121">
        <v>2.8151999999999999</v>
      </c>
      <c r="W315" s="121"/>
      <c r="X315" s="121" t="s">
        <v>130</v>
      </c>
      <c r="Y315" s="121" t="s">
        <v>131</v>
      </c>
      <c r="Z315" s="115"/>
      <c r="AA315" s="115"/>
      <c r="AB315" s="115"/>
      <c r="AC315" s="115"/>
      <c r="AD315" s="115"/>
      <c r="AE315" s="115"/>
      <c r="AF315" s="115"/>
      <c r="AG315" s="115" t="s">
        <v>132</v>
      </c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</row>
    <row r="316" spans="1:60" x14ac:dyDescent="0.4">
      <c r="A316" s="135"/>
      <c r="B316" s="136"/>
      <c r="C316" s="327" t="s">
        <v>819</v>
      </c>
      <c r="D316" s="328"/>
      <c r="E316" s="329">
        <v>30.6</v>
      </c>
      <c r="F316" s="139"/>
      <c r="G316" s="139"/>
      <c r="H316" s="139"/>
      <c r="I316" s="139"/>
      <c r="J316" s="139"/>
      <c r="K316" s="139"/>
      <c r="L316" s="139"/>
      <c r="M316" s="139"/>
      <c r="N316" s="138"/>
      <c r="O316" s="138"/>
      <c r="P316" s="138"/>
      <c r="Q316" s="138"/>
      <c r="R316" s="139"/>
      <c r="S316" s="139"/>
      <c r="T316" s="140"/>
      <c r="U316" s="121"/>
      <c r="V316" s="121"/>
      <c r="W316" s="121"/>
      <c r="X316" s="121"/>
      <c r="Y316" s="121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</row>
    <row r="317" spans="1:60" x14ac:dyDescent="0.4">
      <c r="A317" s="135">
        <v>149</v>
      </c>
      <c r="B317" s="136" t="s">
        <v>357</v>
      </c>
      <c r="C317" s="143" t="s">
        <v>358</v>
      </c>
      <c r="D317" s="137" t="s">
        <v>137</v>
      </c>
      <c r="E317" s="138">
        <v>29.2</v>
      </c>
      <c r="F317" s="341"/>
      <c r="G317" s="139">
        <f t="shared" si="4"/>
        <v>0</v>
      </c>
      <c r="H317" s="139">
        <v>0</v>
      </c>
      <c r="I317" s="139">
        <v>0</v>
      </c>
      <c r="J317" s="139">
        <v>36.6</v>
      </c>
      <c r="K317" s="139">
        <v>1068.72</v>
      </c>
      <c r="L317" s="139">
        <v>21</v>
      </c>
      <c r="M317" s="139">
        <v>1293.1512</v>
      </c>
      <c r="N317" s="138">
        <v>0</v>
      </c>
      <c r="O317" s="138">
        <v>0</v>
      </c>
      <c r="P317" s="138">
        <v>2.2599999999999999E-3</v>
      </c>
      <c r="Q317" s="138">
        <v>6.5991999999999995E-2</v>
      </c>
      <c r="R317" s="139"/>
      <c r="S317" s="139" t="s">
        <v>129</v>
      </c>
      <c r="T317" s="140" t="s">
        <v>129</v>
      </c>
      <c r="U317" s="121">
        <v>5.7500000000000002E-2</v>
      </c>
      <c r="V317" s="121">
        <v>1.679</v>
      </c>
      <c r="W317" s="121"/>
      <c r="X317" s="121" t="s">
        <v>130</v>
      </c>
      <c r="Y317" s="121" t="s">
        <v>131</v>
      </c>
      <c r="Z317" s="115"/>
      <c r="AA317" s="115"/>
      <c r="AB317" s="115"/>
      <c r="AC317" s="115"/>
      <c r="AD317" s="115"/>
      <c r="AE317" s="115"/>
      <c r="AF317" s="115"/>
      <c r="AG317" s="115" t="s">
        <v>132</v>
      </c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</row>
    <row r="318" spans="1:60" x14ac:dyDescent="0.4">
      <c r="A318" s="135"/>
      <c r="B318" s="136"/>
      <c r="C318" s="327" t="s">
        <v>818</v>
      </c>
      <c r="D318" s="328"/>
      <c r="E318" s="329">
        <v>29.2</v>
      </c>
      <c r="F318" s="139"/>
      <c r="G318" s="139"/>
      <c r="H318" s="139"/>
      <c r="I318" s="139"/>
      <c r="J318" s="139"/>
      <c r="K318" s="139"/>
      <c r="L318" s="139"/>
      <c r="M318" s="139"/>
      <c r="N318" s="138"/>
      <c r="O318" s="138"/>
      <c r="P318" s="138"/>
      <c r="Q318" s="138"/>
      <c r="R318" s="139"/>
      <c r="S318" s="139"/>
      <c r="T318" s="140"/>
      <c r="U318" s="121"/>
      <c r="V318" s="121"/>
      <c r="W318" s="121"/>
      <c r="X318" s="121"/>
      <c r="Y318" s="121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</row>
    <row r="319" spans="1:60" x14ac:dyDescent="0.4">
      <c r="A319" s="129">
        <v>150</v>
      </c>
      <c r="B319" s="130" t="s">
        <v>359</v>
      </c>
      <c r="C319" s="144" t="s">
        <v>360</v>
      </c>
      <c r="D319" s="131" t="s">
        <v>137</v>
      </c>
      <c r="E319" s="132">
        <v>168</v>
      </c>
      <c r="F319" s="343"/>
      <c r="G319" s="139">
        <f t="shared" si="4"/>
        <v>0</v>
      </c>
      <c r="H319" s="133">
        <v>117.04</v>
      </c>
      <c r="I319" s="133">
        <v>6532.9387200000001</v>
      </c>
      <c r="J319" s="133">
        <v>58.46</v>
      </c>
      <c r="K319" s="133">
        <v>3263.1202800000001</v>
      </c>
      <c r="L319" s="133">
        <v>21</v>
      </c>
      <c r="M319" s="133">
        <v>11853.232599999999</v>
      </c>
      <c r="N319" s="132">
        <v>2.9E-4</v>
      </c>
      <c r="O319" s="132">
        <v>1.6187219999999999E-2</v>
      </c>
      <c r="P319" s="132">
        <v>0</v>
      </c>
      <c r="Q319" s="132">
        <v>0</v>
      </c>
      <c r="R319" s="133"/>
      <c r="S319" s="133" t="s">
        <v>129</v>
      </c>
      <c r="T319" s="134" t="s">
        <v>129</v>
      </c>
      <c r="U319" s="121">
        <v>0.1</v>
      </c>
      <c r="V319" s="121">
        <v>5.5818000000000003</v>
      </c>
      <c r="W319" s="121"/>
      <c r="X319" s="121" t="s">
        <v>130</v>
      </c>
      <c r="Y319" s="121" t="s">
        <v>131</v>
      </c>
      <c r="Z319" s="115"/>
      <c r="AA319" s="115"/>
      <c r="AB319" s="115"/>
      <c r="AC319" s="115"/>
      <c r="AD319" s="115"/>
      <c r="AE319" s="115"/>
      <c r="AF319" s="115"/>
      <c r="AG319" s="115" t="s">
        <v>132</v>
      </c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</row>
    <row r="320" spans="1:60" outlineLevel="1" x14ac:dyDescent="0.4">
      <c r="A320" s="118"/>
      <c r="B320" s="119"/>
      <c r="C320" s="331" t="s">
        <v>361</v>
      </c>
      <c r="D320" s="331"/>
      <c r="E320" s="331"/>
      <c r="F320" s="331"/>
      <c r="G320" s="331"/>
      <c r="H320" s="121"/>
      <c r="I320" s="121"/>
      <c r="J320" s="121"/>
      <c r="K320" s="121"/>
      <c r="L320" s="121"/>
      <c r="M320" s="121"/>
      <c r="N320" s="120"/>
      <c r="O320" s="120"/>
      <c r="P320" s="120"/>
      <c r="Q320" s="120"/>
      <c r="R320" s="121"/>
      <c r="S320" s="121"/>
      <c r="T320" s="121"/>
      <c r="U320" s="121"/>
      <c r="V320" s="121"/>
      <c r="W320" s="121"/>
      <c r="X320" s="121"/>
      <c r="Y320" s="121"/>
      <c r="Z320" s="115"/>
      <c r="AA320" s="115"/>
      <c r="AB320" s="115"/>
      <c r="AC320" s="115"/>
      <c r="AD320" s="115"/>
      <c r="AE320" s="115"/>
      <c r="AF320" s="115"/>
      <c r="AG320" s="115" t="s">
        <v>142</v>
      </c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</row>
    <row r="321" spans="1:60" outlineLevel="1" x14ac:dyDescent="0.4">
      <c r="A321" s="118"/>
      <c r="B321" s="119"/>
      <c r="C321" s="327" t="s">
        <v>817</v>
      </c>
      <c r="D321" s="328"/>
      <c r="E321" s="329">
        <v>53.16</v>
      </c>
      <c r="F321" s="263"/>
      <c r="G321" s="263"/>
      <c r="H321" s="121"/>
      <c r="I321" s="121"/>
      <c r="J321" s="121"/>
      <c r="K321" s="121"/>
      <c r="L321" s="121"/>
      <c r="M321" s="121"/>
      <c r="N321" s="120"/>
      <c r="O321" s="120"/>
      <c r="P321" s="120"/>
      <c r="Q321" s="120"/>
      <c r="R321" s="121"/>
      <c r="S321" s="121"/>
      <c r="T321" s="121"/>
      <c r="U321" s="121"/>
      <c r="V321" s="121"/>
      <c r="W321" s="121"/>
      <c r="X321" s="121"/>
      <c r="Y321" s="121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</row>
    <row r="322" spans="1:60" outlineLevel="1" x14ac:dyDescent="0.4">
      <c r="A322" s="118"/>
      <c r="B322" s="119"/>
      <c r="C322" s="334" t="s">
        <v>802</v>
      </c>
      <c r="D322" s="335"/>
      <c r="E322" s="336">
        <v>2.6579999999999999</v>
      </c>
      <c r="F322" s="263"/>
      <c r="G322" s="263"/>
      <c r="H322" s="121"/>
      <c r="I322" s="121"/>
      <c r="J322" s="121"/>
      <c r="K322" s="121"/>
      <c r="L322" s="121"/>
      <c r="M322" s="121"/>
      <c r="N322" s="120"/>
      <c r="O322" s="120"/>
      <c r="P322" s="120"/>
      <c r="Q322" s="120"/>
      <c r="R322" s="121"/>
      <c r="S322" s="121"/>
      <c r="T322" s="121"/>
      <c r="U322" s="121"/>
      <c r="V322" s="121"/>
      <c r="W322" s="121"/>
      <c r="X322" s="121"/>
      <c r="Y322" s="121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</row>
    <row r="323" spans="1:60" ht="20.399999999999999" x14ac:dyDescent="0.4">
      <c r="A323" s="135">
        <v>151</v>
      </c>
      <c r="B323" s="136" t="s">
        <v>362</v>
      </c>
      <c r="C323" s="143" t="s">
        <v>522</v>
      </c>
      <c r="D323" s="137" t="s">
        <v>137</v>
      </c>
      <c r="E323" s="138">
        <v>56.7</v>
      </c>
      <c r="F323" s="341"/>
      <c r="G323" s="139">
        <f t="shared" ref="G323:G345" si="5">E323*F323</f>
        <v>0</v>
      </c>
      <c r="H323" s="139">
        <v>0</v>
      </c>
      <c r="I323" s="139">
        <v>0</v>
      </c>
      <c r="J323" s="139">
        <v>469</v>
      </c>
      <c r="K323" s="139">
        <v>26592.300000000003</v>
      </c>
      <c r="L323" s="139">
        <v>21</v>
      </c>
      <c r="M323" s="139">
        <v>32176.682999999997</v>
      </c>
      <c r="N323" s="138">
        <v>1.64E-3</v>
      </c>
      <c r="O323" s="138">
        <v>9.2988000000000001E-2</v>
      </c>
      <c r="P323" s="138">
        <v>0</v>
      </c>
      <c r="Q323" s="138">
        <v>0</v>
      </c>
      <c r="R323" s="139"/>
      <c r="S323" s="139" t="s">
        <v>221</v>
      </c>
      <c r="T323" s="140" t="s">
        <v>169</v>
      </c>
      <c r="U323" s="121">
        <v>0.28000000000000003</v>
      </c>
      <c r="V323" s="121">
        <v>15.876000000000003</v>
      </c>
      <c r="W323" s="121"/>
      <c r="X323" s="121" t="s">
        <v>130</v>
      </c>
      <c r="Y323" s="121" t="s">
        <v>131</v>
      </c>
      <c r="Z323" s="115"/>
      <c r="AA323" s="115"/>
      <c r="AB323" s="115"/>
      <c r="AC323" s="115"/>
      <c r="AD323" s="115"/>
      <c r="AE323" s="115"/>
      <c r="AF323" s="115"/>
      <c r="AG323" s="115" t="s">
        <v>132</v>
      </c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</row>
    <row r="324" spans="1:60" x14ac:dyDescent="0.4">
      <c r="A324" s="135"/>
      <c r="B324" s="136"/>
      <c r="C324" s="327" t="s">
        <v>821</v>
      </c>
      <c r="D324" s="328"/>
      <c r="E324" s="329">
        <v>54</v>
      </c>
      <c r="F324" s="349"/>
      <c r="G324" s="139"/>
      <c r="H324" s="139"/>
      <c r="I324" s="139"/>
      <c r="J324" s="139"/>
      <c r="K324" s="139"/>
      <c r="L324" s="139"/>
      <c r="M324" s="139"/>
      <c r="N324" s="138"/>
      <c r="O324" s="138"/>
      <c r="P324" s="138"/>
      <c r="Q324" s="138"/>
      <c r="R324" s="139"/>
      <c r="S324" s="139"/>
      <c r="T324" s="140"/>
      <c r="U324" s="121"/>
      <c r="V324" s="121"/>
      <c r="W324" s="121"/>
      <c r="X324" s="121"/>
      <c r="Y324" s="121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</row>
    <row r="325" spans="1:60" x14ac:dyDescent="0.4">
      <c r="A325" s="135"/>
      <c r="B325" s="136"/>
      <c r="C325" s="334" t="s">
        <v>802</v>
      </c>
      <c r="D325" s="335"/>
      <c r="E325" s="336">
        <v>2.7</v>
      </c>
      <c r="F325" s="349"/>
      <c r="G325" s="139"/>
      <c r="H325" s="139"/>
      <c r="I325" s="139"/>
      <c r="J325" s="139"/>
      <c r="K325" s="139"/>
      <c r="L325" s="139"/>
      <c r="M325" s="139"/>
      <c r="N325" s="138"/>
      <c r="O325" s="138"/>
      <c r="P325" s="138"/>
      <c r="Q325" s="138"/>
      <c r="R325" s="139"/>
      <c r="S325" s="139"/>
      <c r="T325" s="140"/>
      <c r="U325" s="121"/>
      <c r="V325" s="121"/>
      <c r="W325" s="121"/>
      <c r="X325" s="121"/>
      <c r="Y325" s="121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</row>
    <row r="326" spans="1:60" ht="20.399999999999999" x14ac:dyDescent="0.4">
      <c r="A326" s="135">
        <v>152</v>
      </c>
      <c r="B326" s="136" t="s">
        <v>363</v>
      </c>
      <c r="C326" s="143" t="s">
        <v>532</v>
      </c>
      <c r="D326" s="137" t="s">
        <v>137</v>
      </c>
      <c r="E326" s="138">
        <v>10.92</v>
      </c>
      <c r="F326" s="341"/>
      <c r="G326" s="139">
        <f t="shared" si="5"/>
        <v>0</v>
      </c>
      <c r="H326" s="139">
        <v>0</v>
      </c>
      <c r="I326" s="139">
        <v>0</v>
      </c>
      <c r="J326" s="139">
        <v>328.2</v>
      </c>
      <c r="K326" s="139">
        <v>3583.944</v>
      </c>
      <c r="L326" s="139">
        <v>21</v>
      </c>
      <c r="M326" s="139">
        <v>4336.5673999999999</v>
      </c>
      <c r="N326" s="138">
        <v>1.0499999999999999E-3</v>
      </c>
      <c r="O326" s="138">
        <v>1.1465999999999999E-2</v>
      </c>
      <c r="P326" s="138">
        <v>0</v>
      </c>
      <c r="Q326" s="138">
        <v>0</v>
      </c>
      <c r="R326" s="139"/>
      <c r="S326" s="139" t="s">
        <v>221</v>
      </c>
      <c r="T326" s="140" t="s">
        <v>169</v>
      </c>
      <c r="U326" s="121">
        <v>0.28000000000000003</v>
      </c>
      <c r="V326" s="121">
        <v>3.0576000000000003</v>
      </c>
      <c r="W326" s="121"/>
      <c r="X326" s="121" t="s">
        <v>130</v>
      </c>
      <c r="Y326" s="121" t="s">
        <v>131</v>
      </c>
      <c r="Z326" s="115"/>
      <c r="AA326" s="115"/>
      <c r="AB326" s="115"/>
      <c r="AC326" s="115"/>
      <c r="AD326" s="115"/>
      <c r="AE326" s="115"/>
      <c r="AF326" s="115"/>
      <c r="AG326" s="115" t="s">
        <v>132</v>
      </c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</row>
    <row r="327" spans="1:60" x14ac:dyDescent="0.4">
      <c r="A327" s="135"/>
      <c r="B327" s="136"/>
      <c r="C327" s="327" t="s">
        <v>822</v>
      </c>
      <c r="D327" s="328"/>
      <c r="E327" s="329">
        <v>10.4</v>
      </c>
      <c r="F327" s="139"/>
      <c r="G327" s="139"/>
      <c r="H327" s="139"/>
      <c r="I327" s="139"/>
      <c r="J327" s="139"/>
      <c r="K327" s="139"/>
      <c r="L327" s="139"/>
      <c r="M327" s="139"/>
      <c r="N327" s="138"/>
      <c r="O327" s="138"/>
      <c r="P327" s="138"/>
      <c r="Q327" s="138"/>
      <c r="R327" s="139"/>
      <c r="S327" s="139"/>
      <c r="T327" s="140"/>
      <c r="U327" s="121"/>
      <c r="V327" s="121"/>
      <c r="W327" s="121"/>
      <c r="X327" s="121"/>
      <c r="Y327" s="121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</row>
    <row r="328" spans="1:60" x14ac:dyDescent="0.4">
      <c r="A328" s="135"/>
      <c r="B328" s="136"/>
      <c r="C328" s="334" t="s">
        <v>802</v>
      </c>
      <c r="D328" s="335"/>
      <c r="E328" s="336">
        <v>0.52</v>
      </c>
      <c r="F328" s="139"/>
      <c r="G328" s="139"/>
      <c r="H328" s="139"/>
      <c r="I328" s="139"/>
      <c r="J328" s="139"/>
      <c r="K328" s="139"/>
      <c r="L328" s="139"/>
      <c r="M328" s="139"/>
      <c r="N328" s="138"/>
      <c r="O328" s="138"/>
      <c r="P328" s="138"/>
      <c r="Q328" s="138"/>
      <c r="R328" s="139"/>
      <c r="S328" s="139"/>
      <c r="T328" s="140"/>
      <c r="U328" s="121"/>
      <c r="V328" s="121"/>
      <c r="W328" s="121"/>
      <c r="X328" s="121"/>
      <c r="Y328" s="121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</row>
    <row r="329" spans="1:60" ht="20.399999999999999" x14ac:dyDescent="0.4">
      <c r="A329" s="135">
        <v>153</v>
      </c>
      <c r="B329" s="136" t="s">
        <v>364</v>
      </c>
      <c r="C329" s="143" t="s">
        <v>533</v>
      </c>
      <c r="D329" s="137" t="s">
        <v>137</v>
      </c>
      <c r="E329" s="138">
        <v>43.68</v>
      </c>
      <c r="F329" s="341"/>
      <c r="G329" s="139">
        <f t="shared" si="5"/>
        <v>0</v>
      </c>
      <c r="H329" s="139">
        <v>0</v>
      </c>
      <c r="I329" s="139">
        <v>0</v>
      </c>
      <c r="J329" s="139">
        <v>316.7</v>
      </c>
      <c r="K329" s="139">
        <v>13833.456</v>
      </c>
      <c r="L329" s="139">
        <v>21</v>
      </c>
      <c r="M329" s="139">
        <v>16738.4866</v>
      </c>
      <c r="N329" s="138">
        <v>8.7000000000000001E-4</v>
      </c>
      <c r="O329" s="138">
        <v>3.8001600000000003E-2</v>
      </c>
      <c r="P329" s="138">
        <v>0</v>
      </c>
      <c r="Q329" s="138">
        <v>0</v>
      </c>
      <c r="R329" s="139"/>
      <c r="S329" s="139" t="s">
        <v>221</v>
      </c>
      <c r="T329" s="140" t="s">
        <v>169</v>
      </c>
      <c r="U329" s="121">
        <v>0.28000000000000003</v>
      </c>
      <c r="V329" s="121">
        <v>12.230400000000001</v>
      </c>
      <c r="W329" s="121"/>
      <c r="X329" s="121" t="s">
        <v>130</v>
      </c>
      <c r="Y329" s="121" t="s">
        <v>131</v>
      </c>
      <c r="Z329" s="115"/>
      <c r="AA329" s="115"/>
      <c r="AB329" s="115"/>
      <c r="AC329" s="115"/>
      <c r="AD329" s="115"/>
      <c r="AE329" s="115"/>
      <c r="AF329" s="115"/>
      <c r="AG329" s="115" t="s">
        <v>132</v>
      </c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</row>
    <row r="330" spans="1:60" x14ac:dyDescent="0.4">
      <c r="A330" s="135"/>
      <c r="B330" s="136"/>
      <c r="C330" s="327" t="s">
        <v>823</v>
      </c>
      <c r="D330" s="328"/>
      <c r="E330" s="329">
        <v>21.2</v>
      </c>
      <c r="F330" s="139"/>
      <c r="G330" s="139"/>
      <c r="H330" s="139"/>
      <c r="I330" s="139"/>
      <c r="J330" s="139"/>
      <c r="K330" s="139"/>
      <c r="L330" s="139"/>
      <c r="M330" s="139"/>
      <c r="N330" s="138"/>
      <c r="O330" s="138"/>
      <c r="P330" s="138"/>
      <c r="Q330" s="138"/>
      <c r="R330" s="139"/>
      <c r="S330" s="139"/>
      <c r="T330" s="140"/>
      <c r="U330" s="121"/>
      <c r="V330" s="121"/>
      <c r="W330" s="121"/>
      <c r="X330" s="121"/>
      <c r="Y330" s="121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</row>
    <row r="331" spans="1:60" x14ac:dyDescent="0.4">
      <c r="A331" s="135"/>
      <c r="B331" s="136"/>
      <c r="C331" s="327" t="s">
        <v>824</v>
      </c>
      <c r="D331" s="328"/>
      <c r="E331" s="329">
        <v>20.399999999999999</v>
      </c>
      <c r="F331" s="139"/>
      <c r="G331" s="139"/>
      <c r="H331" s="139"/>
      <c r="I331" s="139"/>
      <c r="J331" s="139"/>
      <c r="K331" s="139"/>
      <c r="L331" s="139"/>
      <c r="M331" s="139"/>
      <c r="N331" s="138"/>
      <c r="O331" s="138"/>
      <c r="P331" s="138"/>
      <c r="Q331" s="138"/>
      <c r="R331" s="139"/>
      <c r="S331" s="139"/>
      <c r="T331" s="140"/>
      <c r="U331" s="121"/>
      <c r="V331" s="121"/>
      <c r="W331" s="121"/>
      <c r="X331" s="121"/>
      <c r="Y331" s="121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</row>
    <row r="332" spans="1:60" x14ac:dyDescent="0.4">
      <c r="A332" s="135"/>
      <c r="B332" s="136"/>
      <c r="C332" s="334" t="s">
        <v>802</v>
      </c>
      <c r="D332" s="335"/>
      <c r="E332" s="336">
        <v>2.08</v>
      </c>
      <c r="F332" s="139"/>
      <c r="G332" s="139"/>
      <c r="H332" s="139"/>
      <c r="I332" s="139"/>
      <c r="J332" s="139"/>
      <c r="K332" s="139"/>
      <c r="L332" s="139"/>
      <c r="M332" s="139"/>
      <c r="N332" s="138"/>
      <c r="O332" s="138"/>
      <c r="P332" s="138"/>
      <c r="Q332" s="138"/>
      <c r="R332" s="139"/>
      <c r="S332" s="139"/>
      <c r="T332" s="140"/>
      <c r="U332" s="121"/>
      <c r="V332" s="121"/>
      <c r="W332" s="121"/>
      <c r="X332" s="121"/>
      <c r="Y332" s="121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</row>
    <row r="333" spans="1:60" x14ac:dyDescent="0.4">
      <c r="A333" s="135">
        <v>154</v>
      </c>
      <c r="B333" s="136" t="s">
        <v>365</v>
      </c>
      <c r="C333" s="143" t="s">
        <v>366</v>
      </c>
      <c r="D333" s="137" t="s">
        <v>137</v>
      </c>
      <c r="E333" s="138">
        <v>55.817999999999998</v>
      </c>
      <c r="F333" s="341"/>
      <c r="G333" s="139">
        <f t="shared" si="5"/>
        <v>0</v>
      </c>
      <c r="H333" s="139">
        <v>0</v>
      </c>
      <c r="I333" s="139">
        <v>0</v>
      </c>
      <c r="J333" s="139">
        <v>395</v>
      </c>
      <c r="K333" s="139">
        <v>22048.11</v>
      </c>
      <c r="L333" s="139">
        <v>21</v>
      </c>
      <c r="M333" s="139">
        <v>26678.213100000001</v>
      </c>
      <c r="N333" s="138">
        <v>2.48E-3</v>
      </c>
      <c r="O333" s="138">
        <v>0.13842863999999999</v>
      </c>
      <c r="P333" s="138">
        <v>0</v>
      </c>
      <c r="Q333" s="138">
        <v>0</v>
      </c>
      <c r="R333" s="139"/>
      <c r="S333" s="139" t="s">
        <v>221</v>
      </c>
      <c r="T333" s="140" t="s">
        <v>169</v>
      </c>
      <c r="U333" s="121">
        <v>0.28000000000000003</v>
      </c>
      <c r="V333" s="121">
        <v>15.629040000000002</v>
      </c>
      <c r="W333" s="121"/>
      <c r="X333" s="121" t="s">
        <v>130</v>
      </c>
      <c r="Y333" s="121" t="s">
        <v>131</v>
      </c>
      <c r="Z333" s="115"/>
      <c r="AA333" s="115"/>
      <c r="AB333" s="115"/>
      <c r="AC333" s="115"/>
      <c r="AD333" s="115"/>
      <c r="AE333" s="115"/>
      <c r="AF333" s="115"/>
      <c r="AG333" s="115" t="s">
        <v>132</v>
      </c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</row>
    <row r="334" spans="1:60" x14ac:dyDescent="0.4">
      <c r="A334" s="135"/>
      <c r="B334" s="136"/>
      <c r="C334" s="327" t="s">
        <v>817</v>
      </c>
      <c r="D334" s="328"/>
      <c r="E334" s="329">
        <v>53.16</v>
      </c>
      <c r="F334" s="139"/>
      <c r="G334" s="139"/>
      <c r="H334" s="139"/>
      <c r="I334" s="139"/>
      <c r="J334" s="139"/>
      <c r="K334" s="139"/>
      <c r="L334" s="139"/>
      <c r="M334" s="139"/>
      <c r="N334" s="138"/>
      <c r="O334" s="138"/>
      <c r="P334" s="138"/>
      <c r="Q334" s="138"/>
      <c r="R334" s="139"/>
      <c r="S334" s="139"/>
      <c r="T334" s="140"/>
      <c r="U334" s="121"/>
      <c r="V334" s="121"/>
      <c r="W334" s="121"/>
      <c r="X334" s="121"/>
      <c r="Y334" s="121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</row>
    <row r="335" spans="1:60" x14ac:dyDescent="0.4">
      <c r="A335" s="135"/>
      <c r="B335" s="136"/>
      <c r="C335" s="334" t="s">
        <v>802</v>
      </c>
      <c r="D335" s="335"/>
      <c r="E335" s="336">
        <v>2.6579999999999999</v>
      </c>
      <c r="F335" s="139"/>
      <c r="G335" s="139"/>
      <c r="H335" s="139"/>
      <c r="I335" s="139"/>
      <c r="J335" s="139"/>
      <c r="K335" s="139"/>
      <c r="L335" s="139"/>
      <c r="M335" s="139"/>
      <c r="N335" s="138"/>
      <c r="O335" s="138"/>
      <c r="P335" s="138"/>
      <c r="Q335" s="138"/>
      <c r="R335" s="139"/>
      <c r="S335" s="139"/>
      <c r="T335" s="140"/>
      <c r="U335" s="121"/>
      <c r="V335" s="121"/>
      <c r="W335" s="121"/>
      <c r="X335" s="121"/>
      <c r="Y335" s="121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</row>
    <row r="336" spans="1:60" x14ac:dyDescent="0.4">
      <c r="A336" s="135">
        <v>155</v>
      </c>
      <c r="B336" s="136" t="s">
        <v>367</v>
      </c>
      <c r="C336" s="143" t="s">
        <v>368</v>
      </c>
      <c r="D336" s="137" t="s">
        <v>137</v>
      </c>
      <c r="E336" s="138">
        <v>55.817999999999998</v>
      </c>
      <c r="F336" s="341"/>
      <c r="G336" s="139">
        <f t="shared" si="5"/>
        <v>0</v>
      </c>
      <c r="H336" s="139">
        <v>0</v>
      </c>
      <c r="I336" s="139">
        <v>0</v>
      </c>
      <c r="J336" s="139">
        <v>456</v>
      </c>
      <c r="K336" s="139">
        <v>25453.007999999998</v>
      </c>
      <c r="L336" s="139">
        <v>21</v>
      </c>
      <c r="M336" s="139">
        <v>30798.142099999997</v>
      </c>
      <c r="N336" s="138">
        <v>2.48E-3</v>
      </c>
      <c r="O336" s="138">
        <v>0.13842863999999999</v>
      </c>
      <c r="P336" s="138">
        <v>0</v>
      </c>
      <c r="Q336" s="138">
        <v>0</v>
      </c>
      <c r="R336" s="139"/>
      <c r="S336" s="139" t="s">
        <v>221</v>
      </c>
      <c r="T336" s="140" t="s">
        <v>169</v>
      </c>
      <c r="U336" s="121">
        <v>0.28000000000000003</v>
      </c>
      <c r="V336" s="121">
        <v>15.629040000000002</v>
      </c>
      <c r="W336" s="121"/>
      <c r="X336" s="121" t="s">
        <v>130</v>
      </c>
      <c r="Y336" s="121" t="s">
        <v>131</v>
      </c>
      <c r="Z336" s="115"/>
      <c r="AA336" s="115"/>
      <c r="AB336" s="115"/>
      <c r="AC336" s="115"/>
      <c r="AD336" s="115"/>
      <c r="AE336" s="115"/>
      <c r="AF336" s="115"/>
      <c r="AG336" s="115" t="s">
        <v>132</v>
      </c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</row>
    <row r="337" spans="1:60" x14ac:dyDescent="0.4">
      <c r="A337" s="135"/>
      <c r="B337" s="136"/>
      <c r="C337" s="327" t="s">
        <v>828</v>
      </c>
      <c r="D337" s="328"/>
      <c r="E337" s="329">
        <v>55.817999999999998</v>
      </c>
      <c r="F337" s="139"/>
      <c r="G337" s="139"/>
      <c r="H337" s="139"/>
      <c r="I337" s="139"/>
      <c r="J337" s="139"/>
      <c r="K337" s="139"/>
      <c r="L337" s="139"/>
      <c r="M337" s="139"/>
      <c r="N337" s="138"/>
      <c r="O337" s="138"/>
      <c r="P337" s="138"/>
      <c r="Q337" s="138"/>
      <c r="R337" s="139"/>
      <c r="S337" s="139"/>
      <c r="T337" s="140"/>
      <c r="U337" s="121"/>
      <c r="V337" s="121"/>
      <c r="W337" s="121"/>
      <c r="X337" s="121"/>
      <c r="Y337" s="121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</row>
    <row r="338" spans="1:60" x14ac:dyDescent="0.4">
      <c r="A338" s="135">
        <v>156</v>
      </c>
      <c r="B338" s="136" t="s">
        <v>369</v>
      </c>
      <c r="C338" s="143" t="s">
        <v>370</v>
      </c>
      <c r="D338" s="137" t="s">
        <v>188</v>
      </c>
      <c r="E338" s="138">
        <v>4</v>
      </c>
      <c r="F338" s="341"/>
      <c r="G338" s="139">
        <f t="shared" si="5"/>
        <v>0</v>
      </c>
      <c r="H338" s="139">
        <v>0</v>
      </c>
      <c r="I338" s="139">
        <v>0</v>
      </c>
      <c r="J338" s="139">
        <v>690</v>
      </c>
      <c r="K338" s="139">
        <v>2760</v>
      </c>
      <c r="L338" s="139">
        <v>21</v>
      </c>
      <c r="M338" s="139">
        <v>3339.6</v>
      </c>
      <c r="N338" s="138">
        <v>1.2099999999999999E-3</v>
      </c>
      <c r="O338" s="138">
        <v>4.8399999999999997E-3</v>
      </c>
      <c r="P338" s="138">
        <v>0</v>
      </c>
      <c r="Q338" s="138">
        <v>0</v>
      </c>
      <c r="R338" s="139"/>
      <c r="S338" s="139" t="s">
        <v>221</v>
      </c>
      <c r="T338" s="140" t="s">
        <v>169</v>
      </c>
      <c r="U338" s="121">
        <v>1.19</v>
      </c>
      <c r="V338" s="121">
        <v>4.76</v>
      </c>
      <c r="W338" s="121"/>
      <c r="X338" s="121" t="s">
        <v>130</v>
      </c>
      <c r="Y338" s="121" t="s">
        <v>131</v>
      </c>
      <c r="Z338" s="115"/>
      <c r="AA338" s="115"/>
      <c r="AB338" s="115"/>
      <c r="AC338" s="115"/>
      <c r="AD338" s="115"/>
      <c r="AE338" s="115"/>
      <c r="AF338" s="115"/>
      <c r="AG338" s="115" t="s">
        <v>132</v>
      </c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</row>
    <row r="339" spans="1:60" x14ac:dyDescent="0.4">
      <c r="A339" s="135">
        <v>157</v>
      </c>
      <c r="B339" s="136" t="s">
        <v>371</v>
      </c>
      <c r="C339" s="143" t="s">
        <v>372</v>
      </c>
      <c r="D339" s="137" t="s">
        <v>373</v>
      </c>
      <c r="E339" s="138">
        <v>1</v>
      </c>
      <c r="F339" s="341"/>
      <c r="G339" s="139">
        <f t="shared" si="5"/>
        <v>0</v>
      </c>
      <c r="H339" s="139">
        <v>0</v>
      </c>
      <c r="I339" s="139">
        <v>0</v>
      </c>
      <c r="J339" s="139">
        <v>9000</v>
      </c>
      <c r="K339" s="139">
        <v>9000</v>
      </c>
      <c r="L339" s="139">
        <v>21</v>
      </c>
      <c r="M339" s="139">
        <v>10890</v>
      </c>
      <c r="N339" s="138">
        <v>2E-3</v>
      </c>
      <c r="O339" s="138">
        <v>2E-3</v>
      </c>
      <c r="P339" s="138">
        <v>0</v>
      </c>
      <c r="Q339" s="138">
        <v>0</v>
      </c>
      <c r="R339" s="139"/>
      <c r="S339" s="139" t="s">
        <v>221</v>
      </c>
      <c r="T339" s="140" t="s">
        <v>169</v>
      </c>
      <c r="U339" s="121">
        <v>0.66</v>
      </c>
      <c r="V339" s="121">
        <v>0.66</v>
      </c>
      <c r="W339" s="121"/>
      <c r="X339" s="121" t="s">
        <v>130</v>
      </c>
      <c r="Y339" s="121" t="s">
        <v>131</v>
      </c>
      <c r="Z339" s="115"/>
      <c r="AA339" s="115"/>
      <c r="AB339" s="115"/>
      <c r="AC339" s="115"/>
      <c r="AD339" s="115"/>
      <c r="AE339" s="115"/>
      <c r="AF339" s="115"/>
      <c r="AG339" s="115" t="s">
        <v>132</v>
      </c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</row>
    <row r="340" spans="1:60" x14ac:dyDescent="0.4">
      <c r="A340" s="135">
        <v>158</v>
      </c>
      <c r="B340" s="136" t="s">
        <v>374</v>
      </c>
      <c r="C340" s="143" t="s">
        <v>375</v>
      </c>
      <c r="D340" s="137" t="s">
        <v>137</v>
      </c>
      <c r="E340" s="138">
        <v>86.287999999999997</v>
      </c>
      <c r="F340" s="341"/>
      <c r="G340" s="139">
        <f t="shared" si="5"/>
        <v>0</v>
      </c>
      <c r="H340" s="139">
        <v>0</v>
      </c>
      <c r="I340" s="139">
        <v>0</v>
      </c>
      <c r="J340" s="139">
        <v>850</v>
      </c>
      <c r="K340" s="139">
        <v>73344.800000000003</v>
      </c>
      <c r="L340" s="139">
        <v>21</v>
      </c>
      <c r="M340" s="139">
        <v>88747.207999999999</v>
      </c>
      <c r="N340" s="138">
        <v>4.0000000000000002E-4</v>
      </c>
      <c r="O340" s="138">
        <v>3.4515200000000003E-2</v>
      </c>
      <c r="P340" s="138">
        <v>0</v>
      </c>
      <c r="Q340" s="138">
        <v>0</v>
      </c>
      <c r="R340" s="139"/>
      <c r="S340" s="139" t="s">
        <v>221</v>
      </c>
      <c r="T340" s="140" t="s">
        <v>169</v>
      </c>
      <c r="U340" s="121">
        <v>0.15</v>
      </c>
      <c r="V340" s="121">
        <v>12.943199999999999</v>
      </c>
      <c r="W340" s="121"/>
      <c r="X340" s="121" t="s">
        <v>130</v>
      </c>
      <c r="Y340" s="121" t="s">
        <v>131</v>
      </c>
      <c r="Z340" s="115"/>
      <c r="AA340" s="115"/>
      <c r="AB340" s="115"/>
      <c r="AC340" s="115"/>
      <c r="AD340" s="115"/>
      <c r="AE340" s="115"/>
      <c r="AF340" s="115"/>
      <c r="AG340" s="115" t="s">
        <v>132</v>
      </c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</row>
    <row r="341" spans="1:60" x14ac:dyDescent="0.4">
      <c r="A341" s="135"/>
      <c r="B341" s="136"/>
      <c r="C341" s="327" t="s">
        <v>827</v>
      </c>
      <c r="D341" s="328"/>
      <c r="E341" s="329">
        <v>30.47</v>
      </c>
      <c r="F341" s="139"/>
      <c r="G341" s="139"/>
      <c r="H341" s="139"/>
      <c r="I341" s="139"/>
      <c r="J341" s="139"/>
      <c r="K341" s="139"/>
      <c r="L341" s="139"/>
      <c r="M341" s="139"/>
      <c r="N341" s="138"/>
      <c r="O341" s="138"/>
      <c r="P341" s="138"/>
      <c r="Q341" s="138"/>
      <c r="R341" s="139"/>
      <c r="S341" s="139"/>
      <c r="T341" s="140"/>
      <c r="U341" s="121"/>
      <c r="V341" s="121"/>
      <c r="W341" s="121"/>
      <c r="X341" s="121"/>
      <c r="Y341" s="121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</row>
    <row r="342" spans="1:60" x14ac:dyDescent="0.4">
      <c r="A342" s="135"/>
      <c r="B342" s="136"/>
      <c r="C342" s="327" t="s">
        <v>826</v>
      </c>
      <c r="D342" s="328"/>
      <c r="E342" s="329">
        <v>55.817999999999998</v>
      </c>
      <c r="F342" s="139"/>
      <c r="G342" s="139"/>
      <c r="H342" s="139"/>
      <c r="I342" s="139"/>
      <c r="J342" s="139"/>
      <c r="K342" s="139"/>
      <c r="L342" s="139"/>
      <c r="M342" s="139"/>
      <c r="N342" s="138"/>
      <c r="O342" s="138"/>
      <c r="P342" s="138"/>
      <c r="Q342" s="138"/>
      <c r="R342" s="139"/>
      <c r="S342" s="139"/>
      <c r="T342" s="140"/>
      <c r="U342" s="121"/>
      <c r="V342" s="121"/>
      <c r="W342" s="121"/>
      <c r="X342" s="121"/>
      <c r="Y342" s="121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</row>
    <row r="343" spans="1:60" x14ac:dyDescent="0.4">
      <c r="A343" s="135">
        <v>159</v>
      </c>
      <c r="B343" s="136" t="s">
        <v>376</v>
      </c>
      <c r="C343" s="143" t="s">
        <v>377</v>
      </c>
      <c r="D343" s="137" t="s">
        <v>137</v>
      </c>
      <c r="E343" s="138">
        <v>55.817999999999998</v>
      </c>
      <c r="F343" s="341"/>
      <c r="G343" s="139">
        <f t="shared" si="5"/>
        <v>0</v>
      </c>
      <c r="H343" s="139">
        <v>0</v>
      </c>
      <c r="I343" s="139">
        <v>0</v>
      </c>
      <c r="J343" s="139">
        <v>1340</v>
      </c>
      <c r="K343" s="139">
        <v>74796.12</v>
      </c>
      <c r="L343" s="139">
        <v>21</v>
      </c>
      <c r="M343" s="139">
        <v>90503.305199999988</v>
      </c>
      <c r="N343" s="138">
        <v>2.14E-3</v>
      </c>
      <c r="O343" s="138">
        <v>0.11945051999999999</v>
      </c>
      <c r="P343" s="138">
        <v>0</v>
      </c>
      <c r="Q343" s="138">
        <v>0</v>
      </c>
      <c r="R343" s="139"/>
      <c r="S343" s="139" t="s">
        <v>221</v>
      </c>
      <c r="T343" s="140" t="s">
        <v>169</v>
      </c>
      <c r="U343" s="121">
        <v>0.66</v>
      </c>
      <c r="V343" s="121">
        <v>36.839880000000001</v>
      </c>
      <c r="W343" s="121"/>
      <c r="X343" s="121" t="s">
        <v>130</v>
      </c>
      <c r="Y343" s="121" t="s">
        <v>131</v>
      </c>
      <c r="Z343" s="115"/>
      <c r="AA343" s="115"/>
      <c r="AB343" s="115"/>
      <c r="AC343" s="115"/>
      <c r="AD343" s="115"/>
      <c r="AE343" s="115"/>
      <c r="AF343" s="115"/>
      <c r="AG343" s="115" t="s">
        <v>132</v>
      </c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</row>
    <row r="344" spans="1:60" x14ac:dyDescent="0.4">
      <c r="A344" s="135"/>
      <c r="B344" s="136"/>
      <c r="C344" s="327" t="s">
        <v>826</v>
      </c>
      <c r="D344" s="328"/>
      <c r="E344" s="329">
        <v>55.817999999999998</v>
      </c>
      <c r="F344" s="139"/>
      <c r="G344" s="139"/>
      <c r="H344" s="139"/>
      <c r="I344" s="139"/>
      <c r="J344" s="139"/>
      <c r="K344" s="139"/>
      <c r="L344" s="139"/>
      <c r="M344" s="139"/>
      <c r="N344" s="138"/>
      <c r="O344" s="138"/>
      <c r="P344" s="138"/>
      <c r="Q344" s="138"/>
      <c r="R344" s="139"/>
      <c r="S344" s="139"/>
      <c r="T344" s="140"/>
      <c r="U344" s="121"/>
      <c r="V344" s="121"/>
      <c r="W344" s="121"/>
      <c r="X344" s="121"/>
      <c r="Y344" s="121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</row>
    <row r="345" spans="1:60" x14ac:dyDescent="0.4">
      <c r="A345" s="129">
        <v>160</v>
      </c>
      <c r="B345" s="130" t="s">
        <v>261</v>
      </c>
      <c r="C345" s="144" t="s">
        <v>262</v>
      </c>
      <c r="D345" s="131" t="s">
        <v>263</v>
      </c>
      <c r="E345" s="132">
        <v>3</v>
      </c>
      <c r="F345" s="343"/>
      <c r="G345" s="139">
        <f t="shared" si="5"/>
        <v>0</v>
      </c>
      <c r="H345" s="133">
        <v>0</v>
      </c>
      <c r="I345" s="133">
        <v>0</v>
      </c>
      <c r="J345" s="133">
        <v>482.5</v>
      </c>
      <c r="K345" s="133">
        <v>1447.5</v>
      </c>
      <c r="L345" s="133">
        <v>21</v>
      </c>
      <c r="M345" s="133">
        <v>1751.4749999999999</v>
      </c>
      <c r="N345" s="132">
        <v>0</v>
      </c>
      <c r="O345" s="132">
        <v>0</v>
      </c>
      <c r="P345" s="132">
        <v>0</v>
      </c>
      <c r="Q345" s="132">
        <v>0</v>
      </c>
      <c r="R345" s="133" t="s">
        <v>264</v>
      </c>
      <c r="S345" s="133" t="s">
        <v>129</v>
      </c>
      <c r="T345" s="134" t="s">
        <v>129</v>
      </c>
      <c r="U345" s="121">
        <v>1</v>
      </c>
      <c r="V345" s="121">
        <v>3</v>
      </c>
      <c r="W345" s="121"/>
      <c r="X345" s="121" t="s">
        <v>265</v>
      </c>
      <c r="Y345" s="121" t="s">
        <v>131</v>
      </c>
      <c r="Z345" s="115"/>
      <c r="AA345" s="115"/>
      <c r="AB345" s="115"/>
      <c r="AC345" s="115"/>
      <c r="AD345" s="115"/>
      <c r="AE345" s="115"/>
      <c r="AF345" s="115"/>
      <c r="AG345" s="115" t="s">
        <v>266</v>
      </c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</row>
    <row r="346" spans="1:60" ht="12.3" customHeight="1" outlineLevel="1" x14ac:dyDescent="0.4">
      <c r="A346" s="118"/>
      <c r="B346" s="119"/>
      <c r="C346" s="331" t="s">
        <v>378</v>
      </c>
      <c r="D346" s="331"/>
      <c r="E346" s="331"/>
      <c r="F346" s="331"/>
      <c r="G346" s="331"/>
      <c r="H346" s="121"/>
      <c r="I346" s="121"/>
      <c r="J346" s="121"/>
      <c r="K346" s="121"/>
      <c r="L346" s="121"/>
      <c r="M346" s="121"/>
      <c r="N346" s="120"/>
      <c r="O346" s="120"/>
      <c r="P346" s="120"/>
      <c r="Q346" s="120"/>
      <c r="R346" s="121"/>
      <c r="S346" s="121"/>
      <c r="T346" s="121"/>
      <c r="U346" s="121"/>
      <c r="V346" s="121"/>
      <c r="W346" s="121"/>
      <c r="X346" s="121"/>
      <c r="Y346" s="121"/>
      <c r="Z346" s="115"/>
      <c r="AA346" s="115"/>
      <c r="AB346" s="115"/>
      <c r="AC346" s="115"/>
      <c r="AD346" s="115"/>
      <c r="AE346" s="115"/>
      <c r="AF346" s="115"/>
      <c r="AG346" s="115" t="s">
        <v>142</v>
      </c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</row>
    <row r="347" spans="1:60" ht="20.399999999999999" x14ac:dyDescent="0.4">
      <c r="A347" s="135">
        <v>161</v>
      </c>
      <c r="B347" s="136" t="s">
        <v>379</v>
      </c>
      <c r="C347" s="143" t="s">
        <v>534</v>
      </c>
      <c r="D347" s="137" t="s">
        <v>128</v>
      </c>
      <c r="E347" s="138">
        <v>305.73223999999999</v>
      </c>
      <c r="F347" s="341"/>
      <c r="G347" s="139">
        <f>E347*F347</f>
        <v>0</v>
      </c>
      <c r="H347" s="139">
        <v>697</v>
      </c>
      <c r="I347" s="139">
        <v>213095.37127999999</v>
      </c>
      <c r="J347" s="139">
        <v>0</v>
      </c>
      <c r="K347" s="139">
        <v>0</v>
      </c>
      <c r="L347" s="139">
        <v>21</v>
      </c>
      <c r="M347" s="139">
        <v>257845.39769999997</v>
      </c>
      <c r="N347" s="138">
        <v>4.3E-3</v>
      </c>
      <c r="O347" s="138">
        <v>1.3146486319999999</v>
      </c>
      <c r="P347" s="138">
        <v>0</v>
      </c>
      <c r="Q347" s="138">
        <v>0</v>
      </c>
      <c r="R347" s="139" t="s">
        <v>167</v>
      </c>
      <c r="S347" s="139" t="s">
        <v>129</v>
      </c>
      <c r="T347" s="140" t="s">
        <v>129</v>
      </c>
      <c r="U347" s="121">
        <v>0</v>
      </c>
      <c r="V347" s="121">
        <v>0</v>
      </c>
      <c r="W347" s="121"/>
      <c r="X347" s="121" t="s">
        <v>170</v>
      </c>
      <c r="Y347" s="121" t="s">
        <v>131</v>
      </c>
      <c r="Z347" s="115"/>
      <c r="AA347" s="115"/>
      <c r="AB347" s="115"/>
      <c r="AC347" s="115"/>
      <c r="AD347" s="115"/>
      <c r="AE347" s="115"/>
      <c r="AF347" s="115"/>
      <c r="AG347" s="115" t="s">
        <v>171</v>
      </c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</row>
    <row r="348" spans="1:60" x14ac:dyDescent="0.4">
      <c r="A348" s="135"/>
      <c r="B348" s="136"/>
      <c r="C348" s="327" t="s">
        <v>825</v>
      </c>
      <c r="D348" s="328"/>
      <c r="E348" s="329">
        <v>305.73223999999999</v>
      </c>
      <c r="F348" s="139"/>
      <c r="G348" s="139"/>
      <c r="H348" s="139"/>
      <c r="I348" s="139"/>
      <c r="J348" s="139"/>
      <c r="K348" s="139"/>
      <c r="L348" s="139"/>
      <c r="M348" s="139"/>
      <c r="N348" s="138"/>
      <c r="O348" s="138"/>
      <c r="P348" s="138"/>
      <c r="Q348" s="138"/>
      <c r="R348" s="139"/>
      <c r="S348" s="139"/>
      <c r="T348" s="140"/>
      <c r="U348" s="121"/>
      <c r="V348" s="121"/>
      <c r="W348" s="121"/>
      <c r="X348" s="121"/>
      <c r="Y348" s="121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</row>
    <row r="349" spans="1:60" ht="20.399999999999999" x14ac:dyDescent="0.4">
      <c r="A349" s="129">
        <v>162</v>
      </c>
      <c r="B349" s="130" t="s">
        <v>380</v>
      </c>
      <c r="C349" s="144" t="s">
        <v>535</v>
      </c>
      <c r="D349" s="131" t="s">
        <v>188</v>
      </c>
      <c r="E349" s="132">
        <v>15</v>
      </c>
      <c r="F349" s="343"/>
      <c r="G349" s="139">
        <f>E349*F349</f>
        <v>0</v>
      </c>
      <c r="H349" s="133">
        <v>824</v>
      </c>
      <c r="I349" s="133">
        <v>12360</v>
      </c>
      <c r="J349" s="133">
        <v>0</v>
      </c>
      <c r="K349" s="133">
        <v>0</v>
      </c>
      <c r="L349" s="133">
        <v>21</v>
      </c>
      <c r="M349" s="133">
        <v>14955.6</v>
      </c>
      <c r="N349" s="132">
        <v>3.5000000000000001E-3</v>
      </c>
      <c r="O349" s="132">
        <v>5.2499999999999998E-2</v>
      </c>
      <c r="P349" s="132">
        <v>0</v>
      </c>
      <c r="Q349" s="132">
        <v>0</v>
      </c>
      <c r="R349" s="133" t="s">
        <v>167</v>
      </c>
      <c r="S349" s="133" t="s">
        <v>129</v>
      </c>
      <c r="T349" s="134" t="s">
        <v>129</v>
      </c>
      <c r="U349" s="121">
        <v>0</v>
      </c>
      <c r="V349" s="121">
        <v>0</v>
      </c>
      <c r="W349" s="121"/>
      <c r="X349" s="121" t="s">
        <v>170</v>
      </c>
      <c r="Y349" s="121" t="s">
        <v>131</v>
      </c>
      <c r="Z349" s="115"/>
      <c r="AA349" s="115"/>
      <c r="AB349" s="115"/>
      <c r="AC349" s="115"/>
      <c r="AD349" s="115"/>
      <c r="AE349" s="115"/>
      <c r="AF349" s="115"/>
      <c r="AG349" s="115" t="s">
        <v>171</v>
      </c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</row>
    <row r="350" spans="1:60" outlineLevel="1" x14ac:dyDescent="0.4">
      <c r="A350" s="118"/>
      <c r="B350" s="119"/>
      <c r="C350" s="331" t="s">
        <v>381</v>
      </c>
      <c r="D350" s="331"/>
      <c r="E350" s="331"/>
      <c r="F350" s="331"/>
      <c r="G350" s="331"/>
      <c r="H350" s="121"/>
      <c r="I350" s="121"/>
      <c r="J350" s="121"/>
      <c r="K350" s="121"/>
      <c r="L350" s="121"/>
      <c r="M350" s="121"/>
      <c r="N350" s="120"/>
      <c r="O350" s="120"/>
      <c r="P350" s="120"/>
      <c r="Q350" s="120"/>
      <c r="R350" s="121"/>
      <c r="S350" s="121"/>
      <c r="T350" s="121"/>
      <c r="U350" s="121"/>
      <c r="V350" s="121"/>
      <c r="W350" s="121"/>
      <c r="X350" s="121"/>
      <c r="Y350" s="121"/>
      <c r="Z350" s="115"/>
      <c r="AA350" s="115"/>
      <c r="AB350" s="115"/>
      <c r="AC350" s="115"/>
      <c r="AD350" s="115"/>
      <c r="AE350" s="115"/>
      <c r="AF350" s="115"/>
      <c r="AG350" s="115" t="s">
        <v>142</v>
      </c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</row>
    <row r="351" spans="1:60" x14ac:dyDescent="0.4">
      <c r="A351" s="135">
        <v>163</v>
      </c>
      <c r="B351" s="136" t="s">
        <v>382</v>
      </c>
      <c r="C351" s="143" t="s">
        <v>383</v>
      </c>
      <c r="D351" s="137" t="s">
        <v>188</v>
      </c>
      <c r="E351" s="138">
        <v>30</v>
      </c>
      <c r="F351" s="341"/>
      <c r="G351" s="139">
        <f>E351*F351</f>
        <v>0</v>
      </c>
      <c r="H351" s="139">
        <v>178.5</v>
      </c>
      <c r="I351" s="139">
        <v>5355</v>
      </c>
      <c r="J351" s="139">
        <v>0</v>
      </c>
      <c r="K351" s="139">
        <v>0</v>
      </c>
      <c r="L351" s="139">
        <v>21</v>
      </c>
      <c r="M351" s="139">
        <v>6479.55</v>
      </c>
      <c r="N351" s="138">
        <v>5.9999999999999995E-4</v>
      </c>
      <c r="O351" s="138">
        <v>1.7999999999999999E-2</v>
      </c>
      <c r="P351" s="138">
        <v>0</v>
      </c>
      <c r="Q351" s="138">
        <v>0</v>
      </c>
      <c r="R351" s="139" t="s">
        <v>167</v>
      </c>
      <c r="S351" s="139" t="s">
        <v>129</v>
      </c>
      <c r="T351" s="140" t="s">
        <v>129</v>
      </c>
      <c r="U351" s="121">
        <v>0</v>
      </c>
      <c r="V351" s="121">
        <v>0</v>
      </c>
      <c r="W351" s="121"/>
      <c r="X351" s="121" t="s">
        <v>170</v>
      </c>
      <c r="Y351" s="121" t="s">
        <v>131</v>
      </c>
      <c r="Z351" s="115"/>
      <c r="AA351" s="115"/>
      <c r="AB351" s="115"/>
      <c r="AC351" s="115"/>
      <c r="AD351" s="115"/>
      <c r="AE351" s="115"/>
      <c r="AF351" s="115"/>
      <c r="AG351" s="115" t="s">
        <v>171</v>
      </c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</row>
    <row r="352" spans="1:60" x14ac:dyDescent="0.4">
      <c r="A352" s="135">
        <v>164</v>
      </c>
      <c r="B352" s="136" t="s">
        <v>384</v>
      </c>
      <c r="C352" s="143" t="s">
        <v>385</v>
      </c>
      <c r="D352" s="137" t="s">
        <v>276</v>
      </c>
      <c r="E352" s="138">
        <v>2.7557299999999998</v>
      </c>
      <c r="F352" s="341"/>
      <c r="G352" s="139">
        <f>E352*F352</f>
        <v>0</v>
      </c>
      <c r="H352" s="139">
        <v>0</v>
      </c>
      <c r="I352" s="139">
        <v>0</v>
      </c>
      <c r="J352" s="139">
        <v>2245</v>
      </c>
      <c r="K352" s="139">
        <v>6186.6138499999997</v>
      </c>
      <c r="L352" s="139">
        <v>21</v>
      </c>
      <c r="M352" s="139">
        <v>7485.7980999999991</v>
      </c>
      <c r="N352" s="138">
        <v>0</v>
      </c>
      <c r="O352" s="138">
        <v>0</v>
      </c>
      <c r="P352" s="138">
        <v>0</v>
      </c>
      <c r="Q352" s="138">
        <v>0</v>
      </c>
      <c r="R352" s="139"/>
      <c r="S352" s="139" t="s">
        <v>129</v>
      </c>
      <c r="T352" s="140" t="s">
        <v>129</v>
      </c>
      <c r="U352" s="121">
        <v>4.82</v>
      </c>
      <c r="V352" s="121">
        <v>13.282618599999999</v>
      </c>
      <c r="W352" s="121"/>
      <c r="X352" s="121" t="s">
        <v>277</v>
      </c>
      <c r="Y352" s="121" t="s">
        <v>131</v>
      </c>
      <c r="Z352" s="115"/>
      <c r="AA352" s="115"/>
      <c r="AB352" s="115"/>
      <c r="AC352" s="115"/>
      <c r="AD352" s="115"/>
      <c r="AE352" s="115"/>
      <c r="AF352" s="115"/>
      <c r="AG352" s="115" t="s">
        <v>278</v>
      </c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</row>
    <row r="353" spans="1:60" ht="20.399999999999999" x14ac:dyDescent="0.4">
      <c r="A353" s="147"/>
      <c r="B353" s="148"/>
      <c r="C353" s="149" t="s">
        <v>538</v>
      </c>
      <c r="D353" s="150" t="s">
        <v>517</v>
      </c>
      <c r="E353" s="151">
        <v>1</v>
      </c>
      <c r="F353" s="342"/>
      <c r="G353" s="139">
        <f>E353*F353</f>
        <v>0</v>
      </c>
      <c r="H353" s="152"/>
      <c r="I353" s="152"/>
      <c r="J353" s="152"/>
      <c r="K353" s="152"/>
      <c r="L353" s="152"/>
      <c r="M353" s="152"/>
      <c r="N353" s="151"/>
      <c r="O353" s="151"/>
      <c r="P353" s="151"/>
      <c r="Q353" s="151"/>
      <c r="R353" s="152"/>
      <c r="S353" s="152"/>
      <c r="T353" s="153"/>
      <c r="U353" s="121"/>
      <c r="V353" s="121"/>
      <c r="W353" s="121"/>
      <c r="X353" s="121"/>
      <c r="Y353" s="121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</row>
    <row r="354" spans="1:60" x14ac:dyDescent="0.4">
      <c r="A354" s="123" t="s">
        <v>126</v>
      </c>
      <c r="B354" s="124" t="s">
        <v>85</v>
      </c>
      <c r="C354" s="142" t="s">
        <v>86</v>
      </c>
      <c r="D354" s="125"/>
      <c r="E354" s="126"/>
      <c r="F354" s="127"/>
      <c r="G354" s="127">
        <f>G355+G358+G361+G363+G365</f>
        <v>0</v>
      </c>
      <c r="H354" s="127"/>
      <c r="I354" s="127">
        <v>93009.31</v>
      </c>
      <c r="J354" s="127"/>
      <c r="K354" s="127">
        <v>42596.72</v>
      </c>
      <c r="L354" s="127"/>
      <c r="M354" s="127"/>
      <c r="N354" s="126"/>
      <c r="O354" s="126"/>
      <c r="P354" s="126"/>
      <c r="Q354" s="126"/>
      <c r="R354" s="127"/>
      <c r="S354" s="127"/>
      <c r="T354" s="128"/>
      <c r="U354" s="122"/>
      <c r="V354" s="122"/>
      <c r="W354" s="122"/>
      <c r="X354" s="122"/>
      <c r="Y354" s="122"/>
      <c r="AG354" t="s">
        <v>127</v>
      </c>
    </row>
    <row r="355" spans="1:60" x14ac:dyDescent="0.4">
      <c r="A355" s="129">
        <v>165</v>
      </c>
      <c r="B355" s="130" t="s">
        <v>386</v>
      </c>
      <c r="C355" s="144" t="s">
        <v>387</v>
      </c>
      <c r="D355" s="131" t="s">
        <v>128</v>
      </c>
      <c r="E355" s="132">
        <v>277.9384</v>
      </c>
      <c r="F355" s="133"/>
      <c r="G355" s="139">
        <f>E355*F355</f>
        <v>0</v>
      </c>
      <c r="H355" s="133">
        <v>7.82</v>
      </c>
      <c r="I355" s="133">
        <v>2173.4782880000002</v>
      </c>
      <c r="J355" s="133">
        <v>76.28</v>
      </c>
      <c r="K355" s="133">
        <v>21201.141152</v>
      </c>
      <c r="L355" s="133">
        <v>21</v>
      </c>
      <c r="M355" s="133">
        <v>28283.290199999999</v>
      </c>
      <c r="N355" s="132">
        <v>3.0000000000000001E-5</v>
      </c>
      <c r="O355" s="132">
        <v>8.3381519999999997E-3</v>
      </c>
      <c r="P355" s="132">
        <v>0</v>
      </c>
      <c r="Q355" s="132">
        <v>0</v>
      </c>
      <c r="R355" s="133"/>
      <c r="S355" s="133" t="s">
        <v>129</v>
      </c>
      <c r="T355" s="134" t="s">
        <v>129</v>
      </c>
      <c r="U355" s="121">
        <v>0.12</v>
      </c>
      <c r="V355" s="121">
        <v>33.352607999999996</v>
      </c>
      <c r="W355" s="121"/>
      <c r="X355" s="121" t="s">
        <v>130</v>
      </c>
      <c r="Y355" s="121" t="s">
        <v>131</v>
      </c>
      <c r="Z355" s="115"/>
      <c r="AA355" s="115"/>
      <c r="AB355" s="115"/>
      <c r="AC355" s="115"/>
      <c r="AD355" s="115"/>
      <c r="AE355" s="115"/>
      <c r="AF355" s="115"/>
      <c r="AG355" s="115" t="s">
        <v>132</v>
      </c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</row>
    <row r="356" spans="1:60" outlineLevel="1" x14ac:dyDescent="0.4">
      <c r="A356" s="118"/>
      <c r="B356" s="119"/>
      <c r="C356" s="331" t="s">
        <v>388</v>
      </c>
      <c r="D356" s="331"/>
      <c r="E356" s="331"/>
      <c r="F356" s="331"/>
      <c r="G356" s="331"/>
      <c r="H356" s="121"/>
      <c r="I356" s="121"/>
      <c r="J356" s="121"/>
      <c r="K356" s="121"/>
      <c r="L356" s="121"/>
      <c r="M356" s="121"/>
      <c r="N356" s="120"/>
      <c r="O356" s="120"/>
      <c r="P356" s="120"/>
      <c r="Q356" s="120"/>
      <c r="R356" s="121"/>
      <c r="S356" s="121"/>
      <c r="T356" s="121"/>
      <c r="U356" s="121"/>
      <c r="V356" s="121"/>
      <c r="W356" s="121"/>
      <c r="X356" s="121"/>
      <c r="Y356" s="121"/>
      <c r="Z356" s="115"/>
      <c r="AA356" s="115"/>
      <c r="AB356" s="115"/>
      <c r="AC356" s="115"/>
      <c r="AD356" s="115"/>
      <c r="AE356" s="115"/>
      <c r="AF356" s="115"/>
      <c r="AG356" s="115" t="s">
        <v>142</v>
      </c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</row>
    <row r="357" spans="1:60" outlineLevel="1" x14ac:dyDescent="0.4">
      <c r="A357" s="118"/>
      <c r="B357" s="119"/>
      <c r="C357" s="327" t="s">
        <v>781</v>
      </c>
      <c r="D357" s="328"/>
      <c r="E357" s="329">
        <v>277.9384</v>
      </c>
      <c r="F357" s="332"/>
      <c r="G357" s="263"/>
      <c r="H357" s="121"/>
      <c r="I357" s="121"/>
      <c r="J357" s="121"/>
      <c r="K357" s="121"/>
      <c r="L357" s="121"/>
      <c r="M357" s="121"/>
      <c r="N357" s="120"/>
      <c r="O357" s="120"/>
      <c r="P357" s="120"/>
      <c r="Q357" s="120"/>
      <c r="R357" s="121"/>
      <c r="S357" s="121"/>
      <c r="T357" s="121"/>
      <c r="U357" s="121"/>
      <c r="V357" s="121"/>
      <c r="W357" s="121"/>
      <c r="X357" s="121"/>
      <c r="Y357" s="121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</row>
    <row r="358" spans="1:60" x14ac:dyDescent="0.4">
      <c r="A358" s="129">
        <v>166</v>
      </c>
      <c r="B358" s="130" t="s">
        <v>386</v>
      </c>
      <c r="C358" s="144" t="s">
        <v>387</v>
      </c>
      <c r="D358" s="131" t="s">
        <v>128</v>
      </c>
      <c r="E358" s="132">
        <v>277.9384</v>
      </c>
      <c r="F358" s="133"/>
      <c r="G358" s="139">
        <f>E358*F358</f>
        <v>0</v>
      </c>
      <c r="H358" s="133">
        <v>7.82</v>
      </c>
      <c r="I358" s="133">
        <v>2173.4782880000002</v>
      </c>
      <c r="J358" s="133">
        <v>76.28</v>
      </c>
      <c r="K358" s="133">
        <v>21201.141152</v>
      </c>
      <c r="L358" s="133">
        <v>21</v>
      </c>
      <c r="M358" s="133">
        <v>28283.290199999999</v>
      </c>
      <c r="N358" s="132">
        <v>3.0000000000000001E-5</v>
      </c>
      <c r="O358" s="132">
        <v>8.3381519999999997E-3</v>
      </c>
      <c r="P358" s="132">
        <v>0</v>
      </c>
      <c r="Q358" s="132">
        <v>0</v>
      </c>
      <c r="R358" s="133"/>
      <c r="S358" s="133" t="s">
        <v>129</v>
      </c>
      <c r="T358" s="134" t="s">
        <v>129</v>
      </c>
      <c r="U358" s="121">
        <v>0.12</v>
      </c>
      <c r="V358" s="121">
        <v>33.352607999999996</v>
      </c>
      <c r="W358" s="121"/>
      <c r="X358" s="121" t="s">
        <v>130</v>
      </c>
      <c r="Y358" s="121" t="s">
        <v>131</v>
      </c>
      <c r="Z358" s="115"/>
      <c r="AA358" s="115"/>
      <c r="AB358" s="115"/>
      <c r="AC358" s="115"/>
      <c r="AD358" s="115"/>
      <c r="AE358" s="115"/>
      <c r="AF358" s="115"/>
      <c r="AG358" s="115" t="s">
        <v>132</v>
      </c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</row>
    <row r="359" spans="1:60" outlineLevel="1" x14ac:dyDescent="0.4">
      <c r="A359" s="118"/>
      <c r="B359" s="119"/>
      <c r="C359" s="331" t="s">
        <v>388</v>
      </c>
      <c r="D359" s="331"/>
      <c r="E359" s="331"/>
      <c r="F359" s="331"/>
      <c r="G359" s="331"/>
      <c r="H359" s="121"/>
      <c r="I359" s="121"/>
      <c r="J359" s="121"/>
      <c r="K359" s="121"/>
      <c r="L359" s="121"/>
      <c r="M359" s="121"/>
      <c r="N359" s="120"/>
      <c r="O359" s="120"/>
      <c r="P359" s="120"/>
      <c r="Q359" s="120"/>
      <c r="R359" s="121"/>
      <c r="S359" s="121"/>
      <c r="T359" s="121"/>
      <c r="U359" s="121"/>
      <c r="V359" s="121"/>
      <c r="W359" s="121"/>
      <c r="X359" s="121"/>
      <c r="Y359" s="121"/>
      <c r="Z359" s="115"/>
      <c r="AA359" s="115"/>
      <c r="AB359" s="115"/>
      <c r="AC359" s="115"/>
      <c r="AD359" s="115"/>
      <c r="AE359" s="115"/>
      <c r="AF359" s="115"/>
      <c r="AG359" s="115" t="s">
        <v>142</v>
      </c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</row>
    <row r="360" spans="1:60" outlineLevel="1" x14ac:dyDescent="0.4">
      <c r="A360" s="118"/>
      <c r="B360" s="119"/>
      <c r="C360" s="327" t="s">
        <v>781</v>
      </c>
      <c r="D360" s="328"/>
      <c r="E360" s="329">
        <v>277.9384</v>
      </c>
      <c r="F360" s="263"/>
      <c r="G360" s="263"/>
      <c r="H360" s="121"/>
      <c r="I360" s="121"/>
      <c r="J360" s="121"/>
      <c r="K360" s="121"/>
      <c r="L360" s="121"/>
      <c r="M360" s="121"/>
      <c r="N360" s="120"/>
      <c r="O360" s="120"/>
      <c r="P360" s="120"/>
      <c r="Q360" s="120"/>
      <c r="R360" s="121"/>
      <c r="S360" s="121"/>
      <c r="T360" s="121"/>
      <c r="U360" s="121"/>
      <c r="V360" s="121"/>
      <c r="W360" s="121"/>
      <c r="X360" s="121"/>
      <c r="Y360" s="121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</row>
    <row r="361" spans="1:60" x14ac:dyDescent="0.4">
      <c r="A361" s="135">
        <v>167</v>
      </c>
      <c r="B361" s="136" t="s">
        <v>389</v>
      </c>
      <c r="C361" s="143" t="s">
        <v>390</v>
      </c>
      <c r="D361" s="137" t="s">
        <v>128</v>
      </c>
      <c r="E361" s="138">
        <v>305.73223999999999</v>
      </c>
      <c r="F361" s="139"/>
      <c r="G361" s="139">
        <f>E361*F361</f>
        <v>0</v>
      </c>
      <c r="H361" s="139">
        <v>59</v>
      </c>
      <c r="I361" s="139">
        <v>18038.202160000001</v>
      </c>
      <c r="J361" s="139">
        <v>0</v>
      </c>
      <c r="K361" s="139">
        <v>0</v>
      </c>
      <c r="L361" s="139">
        <v>21</v>
      </c>
      <c r="M361" s="139">
        <v>21826.222000000002</v>
      </c>
      <c r="N361" s="138">
        <v>6.0000000000000002E-5</v>
      </c>
      <c r="O361" s="138">
        <v>1.8343934400000001E-2</v>
      </c>
      <c r="P361" s="138">
        <v>0</v>
      </c>
      <c r="Q361" s="138">
        <v>0</v>
      </c>
      <c r="R361" s="139" t="s">
        <v>167</v>
      </c>
      <c r="S361" s="139" t="s">
        <v>129</v>
      </c>
      <c r="T361" s="140" t="s">
        <v>129</v>
      </c>
      <c r="U361" s="121">
        <v>0</v>
      </c>
      <c r="V361" s="121">
        <v>0</v>
      </c>
      <c r="W361" s="121"/>
      <c r="X361" s="121" t="s">
        <v>170</v>
      </c>
      <c r="Y361" s="121" t="s">
        <v>131</v>
      </c>
      <c r="Z361" s="115"/>
      <c r="AA361" s="115"/>
      <c r="AB361" s="115"/>
      <c r="AC361" s="115"/>
      <c r="AD361" s="115"/>
      <c r="AE361" s="115"/>
      <c r="AF361" s="115"/>
      <c r="AG361" s="115" t="s">
        <v>171</v>
      </c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</row>
    <row r="362" spans="1:60" x14ac:dyDescent="0.4">
      <c r="A362" s="135"/>
      <c r="B362" s="136"/>
      <c r="C362" s="327" t="s">
        <v>797</v>
      </c>
      <c r="D362" s="328"/>
      <c r="E362" s="329">
        <v>305.73223999999999</v>
      </c>
      <c r="F362" s="139"/>
      <c r="G362" s="139"/>
      <c r="H362" s="139"/>
      <c r="I362" s="139"/>
      <c r="J362" s="139"/>
      <c r="K362" s="139"/>
      <c r="L362" s="139"/>
      <c r="M362" s="139"/>
      <c r="N362" s="138"/>
      <c r="O362" s="138"/>
      <c r="P362" s="138"/>
      <c r="Q362" s="138"/>
      <c r="R362" s="139"/>
      <c r="S362" s="139"/>
      <c r="T362" s="140"/>
      <c r="U362" s="121"/>
      <c r="V362" s="121"/>
      <c r="W362" s="121"/>
      <c r="X362" s="121"/>
      <c r="Y362" s="121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</row>
    <row r="363" spans="1:60" x14ac:dyDescent="0.4">
      <c r="A363" s="135">
        <v>168</v>
      </c>
      <c r="B363" s="136" t="s">
        <v>391</v>
      </c>
      <c r="C363" s="143" t="s">
        <v>392</v>
      </c>
      <c r="D363" s="137" t="s">
        <v>128</v>
      </c>
      <c r="E363" s="138">
        <v>305.73223999999999</v>
      </c>
      <c r="F363" s="139"/>
      <c r="G363" s="139">
        <f>E363*F363</f>
        <v>0</v>
      </c>
      <c r="H363" s="139">
        <v>231</v>
      </c>
      <c r="I363" s="139">
        <v>70624.147440000001</v>
      </c>
      <c r="J363" s="139">
        <v>0</v>
      </c>
      <c r="K363" s="139">
        <v>0</v>
      </c>
      <c r="L363" s="139">
        <v>21</v>
      </c>
      <c r="M363" s="139">
        <v>85455.221499999985</v>
      </c>
      <c r="N363" s="138">
        <v>3.8000000000000002E-4</v>
      </c>
      <c r="O363" s="138">
        <v>0.1161782512</v>
      </c>
      <c r="P363" s="138">
        <v>0</v>
      </c>
      <c r="Q363" s="138">
        <v>0</v>
      </c>
      <c r="R363" s="139" t="s">
        <v>167</v>
      </c>
      <c r="S363" s="139" t="s">
        <v>129</v>
      </c>
      <c r="T363" s="140" t="s">
        <v>129</v>
      </c>
      <c r="U363" s="121">
        <v>0</v>
      </c>
      <c r="V363" s="121">
        <v>0</v>
      </c>
      <c r="W363" s="121"/>
      <c r="X363" s="121" t="s">
        <v>170</v>
      </c>
      <c r="Y363" s="121" t="s">
        <v>131</v>
      </c>
      <c r="Z363" s="115"/>
      <c r="AA363" s="115"/>
      <c r="AB363" s="115"/>
      <c r="AC363" s="115"/>
      <c r="AD363" s="115"/>
      <c r="AE363" s="115"/>
      <c r="AF363" s="115"/>
      <c r="AG363" s="115" t="s">
        <v>171</v>
      </c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</row>
    <row r="364" spans="1:60" x14ac:dyDescent="0.4">
      <c r="A364" s="135"/>
      <c r="B364" s="136"/>
      <c r="C364" s="327" t="s">
        <v>798</v>
      </c>
      <c r="D364" s="328"/>
      <c r="E364" s="329">
        <v>305.73223999999999</v>
      </c>
      <c r="F364" s="139"/>
      <c r="G364" s="139"/>
      <c r="H364" s="139"/>
      <c r="I364" s="139"/>
      <c r="J364" s="139"/>
      <c r="K364" s="139"/>
      <c r="L364" s="139"/>
      <c r="M364" s="139"/>
      <c r="N364" s="138"/>
      <c r="O364" s="138"/>
      <c r="P364" s="138"/>
      <c r="Q364" s="138"/>
      <c r="R364" s="139"/>
      <c r="S364" s="139"/>
      <c r="T364" s="140"/>
      <c r="U364" s="121"/>
      <c r="V364" s="121"/>
      <c r="W364" s="121"/>
      <c r="X364" s="121"/>
      <c r="Y364" s="121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</row>
    <row r="365" spans="1:60" x14ac:dyDescent="0.4">
      <c r="A365" s="135">
        <v>169</v>
      </c>
      <c r="B365" s="136" t="s">
        <v>393</v>
      </c>
      <c r="C365" s="143" t="s">
        <v>394</v>
      </c>
      <c r="D365" s="137" t="s">
        <v>276</v>
      </c>
      <c r="E365" s="138">
        <v>0.1512</v>
      </c>
      <c r="F365" s="139"/>
      <c r="G365" s="139">
        <f>E365*F365</f>
        <v>0</v>
      </c>
      <c r="H365" s="139">
        <v>0</v>
      </c>
      <c r="I365" s="139">
        <v>0</v>
      </c>
      <c r="J365" s="139">
        <v>1286</v>
      </c>
      <c r="K365" s="139">
        <v>194.44319999999999</v>
      </c>
      <c r="L365" s="139">
        <v>21</v>
      </c>
      <c r="M365" s="139">
        <v>235.27239999999998</v>
      </c>
      <c r="N365" s="138">
        <v>0</v>
      </c>
      <c r="O365" s="138">
        <v>0</v>
      </c>
      <c r="P365" s="138">
        <v>0</v>
      </c>
      <c r="Q365" s="138">
        <v>0</v>
      </c>
      <c r="R365" s="139"/>
      <c r="S365" s="139" t="s">
        <v>129</v>
      </c>
      <c r="T365" s="140" t="s">
        <v>129</v>
      </c>
      <c r="U365" s="121">
        <v>2.3290000000000002</v>
      </c>
      <c r="V365" s="121">
        <v>0.35214480000000004</v>
      </c>
      <c r="W365" s="121"/>
      <c r="X365" s="121" t="s">
        <v>277</v>
      </c>
      <c r="Y365" s="121" t="s">
        <v>131</v>
      </c>
      <c r="Z365" s="115"/>
      <c r="AA365" s="115"/>
      <c r="AB365" s="115"/>
      <c r="AC365" s="115"/>
      <c r="AD365" s="115"/>
      <c r="AE365" s="115"/>
      <c r="AF365" s="115"/>
      <c r="AG365" s="115" t="s">
        <v>278</v>
      </c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</row>
    <row r="366" spans="1:60" x14ac:dyDescent="0.4">
      <c r="A366" s="123" t="s">
        <v>126</v>
      </c>
      <c r="B366" s="124" t="s">
        <v>87</v>
      </c>
      <c r="C366" s="142" t="s">
        <v>88</v>
      </c>
      <c r="D366" s="125"/>
      <c r="E366" s="126"/>
      <c r="F366" s="127"/>
      <c r="G366" s="127">
        <f>G367+G369+G371+G372+G373</f>
        <v>0</v>
      </c>
      <c r="H366" s="127"/>
      <c r="I366" s="127">
        <v>436944.24</v>
      </c>
      <c r="J366" s="127"/>
      <c r="K366" s="127">
        <v>119898.58</v>
      </c>
      <c r="L366" s="127"/>
      <c r="M366" s="127"/>
      <c r="N366" s="126"/>
      <c r="O366" s="126"/>
      <c r="P366" s="126"/>
      <c r="Q366" s="126"/>
      <c r="R366" s="127"/>
      <c r="S366" s="127"/>
      <c r="T366" s="128"/>
      <c r="U366" s="122"/>
      <c r="V366" s="122"/>
      <c r="W366" s="122"/>
      <c r="X366" s="122"/>
      <c r="Y366" s="122"/>
      <c r="AG366" t="s">
        <v>127</v>
      </c>
    </row>
    <row r="367" spans="1:60" x14ac:dyDescent="0.4">
      <c r="A367" s="129">
        <v>170</v>
      </c>
      <c r="B367" s="130" t="s">
        <v>395</v>
      </c>
      <c r="C367" s="144" t="s">
        <v>396</v>
      </c>
      <c r="D367" s="131" t="s">
        <v>137</v>
      </c>
      <c r="E367" s="132">
        <v>6</v>
      </c>
      <c r="F367" s="343"/>
      <c r="G367" s="139">
        <f>E367*F367</f>
        <v>0</v>
      </c>
      <c r="H367" s="133">
        <v>38.71</v>
      </c>
      <c r="I367" s="133">
        <v>5881.9844999999996</v>
      </c>
      <c r="J367" s="133">
        <v>85.79</v>
      </c>
      <c r="K367" s="133">
        <v>13035.790499999999</v>
      </c>
      <c r="L367" s="133">
        <v>21</v>
      </c>
      <c r="M367" s="133">
        <v>22890.513799999997</v>
      </c>
      <c r="N367" s="132">
        <v>0</v>
      </c>
      <c r="O367" s="132">
        <v>0</v>
      </c>
      <c r="P367" s="132">
        <v>0</v>
      </c>
      <c r="Q367" s="132">
        <v>0</v>
      </c>
      <c r="R367" s="133"/>
      <c r="S367" s="133" t="s">
        <v>129</v>
      </c>
      <c r="T367" s="134" t="s">
        <v>129</v>
      </c>
      <c r="U367" s="121">
        <v>0.18</v>
      </c>
      <c r="V367" s="121">
        <v>27.350999999999996</v>
      </c>
      <c r="W367" s="121"/>
      <c r="X367" s="121" t="s">
        <v>130</v>
      </c>
      <c r="Y367" s="121" t="s">
        <v>131</v>
      </c>
      <c r="Z367" s="115"/>
      <c r="AA367" s="115"/>
      <c r="AB367" s="115"/>
      <c r="AC367" s="115"/>
      <c r="AD367" s="115"/>
      <c r="AE367" s="115"/>
      <c r="AF367" s="115"/>
      <c r="AG367" s="115" t="s">
        <v>132</v>
      </c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</row>
    <row r="368" spans="1:60" ht="12.3" customHeight="1" outlineLevel="1" x14ac:dyDescent="0.4">
      <c r="A368" s="118"/>
      <c r="B368" s="119"/>
      <c r="C368" s="331" t="s">
        <v>397</v>
      </c>
      <c r="D368" s="331"/>
      <c r="E368" s="331"/>
      <c r="F368" s="331"/>
      <c r="G368" s="331"/>
      <c r="H368" s="121"/>
      <c r="I368" s="121"/>
      <c r="J368" s="121"/>
      <c r="K368" s="121"/>
      <c r="L368" s="121"/>
      <c r="M368" s="121"/>
      <c r="N368" s="120"/>
      <c r="O368" s="120"/>
      <c r="P368" s="120"/>
      <c r="Q368" s="120"/>
      <c r="R368" s="121"/>
      <c r="S368" s="121"/>
      <c r="T368" s="121"/>
      <c r="U368" s="121"/>
      <c r="V368" s="121"/>
      <c r="W368" s="121"/>
      <c r="X368" s="121"/>
      <c r="Y368" s="121"/>
      <c r="Z368" s="115"/>
      <c r="AA368" s="115"/>
      <c r="AB368" s="115"/>
      <c r="AC368" s="115"/>
      <c r="AD368" s="115"/>
      <c r="AE368" s="115"/>
      <c r="AF368" s="115"/>
      <c r="AG368" s="115" t="s">
        <v>142</v>
      </c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</row>
    <row r="369" spans="1:60" x14ac:dyDescent="0.4">
      <c r="A369" s="129">
        <v>173</v>
      </c>
      <c r="B369" s="130" t="s">
        <v>398</v>
      </c>
      <c r="C369" s="144" t="s">
        <v>399</v>
      </c>
      <c r="D369" s="131" t="s">
        <v>137</v>
      </c>
      <c r="E369" s="132">
        <v>6</v>
      </c>
      <c r="F369" s="343"/>
      <c r="G369" s="139">
        <f>E369*F369</f>
        <v>0</v>
      </c>
      <c r="H369" s="133">
        <v>30.11</v>
      </c>
      <c r="I369" s="133">
        <v>320.9726</v>
      </c>
      <c r="J369" s="133">
        <v>412.39</v>
      </c>
      <c r="K369" s="133">
        <v>4396.0774000000001</v>
      </c>
      <c r="L369" s="133">
        <v>21</v>
      </c>
      <c r="M369" s="133">
        <v>5707.6305000000002</v>
      </c>
      <c r="N369" s="132">
        <v>2.0000000000000002E-5</v>
      </c>
      <c r="O369" s="132">
        <v>2.1320000000000003E-4</v>
      </c>
      <c r="P369" s="132">
        <v>0</v>
      </c>
      <c r="Q369" s="132">
        <v>0</v>
      </c>
      <c r="R369" s="133"/>
      <c r="S369" s="133" t="s">
        <v>129</v>
      </c>
      <c r="T369" s="134" t="s">
        <v>129</v>
      </c>
      <c r="U369" s="121">
        <v>0.75700000000000001</v>
      </c>
      <c r="V369" s="121">
        <v>8.0696200000000005</v>
      </c>
      <c r="W369" s="121"/>
      <c r="X369" s="121" t="s">
        <v>130</v>
      </c>
      <c r="Y369" s="121" t="s">
        <v>131</v>
      </c>
      <c r="Z369" s="115"/>
      <c r="AA369" s="115"/>
      <c r="AB369" s="115"/>
      <c r="AC369" s="115"/>
      <c r="AD369" s="115"/>
      <c r="AE369" s="115"/>
      <c r="AF369" s="115"/>
      <c r="AG369" s="115" t="s">
        <v>132</v>
      </c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</row>
    <row r="370" spans="1:60" ht="12.3" customHeight="1" outlineLevel="1" x14ac:dyDescent="0.4">
      <c r="A370" s="118"/>
      <c r="B370" s="119"/>
      <c r="C370" s="331" t="s">
        <v>400</v>
      </c>
      <c r="D370" s="331"/>
      <c r="E370" s="331"/>
      <c r="F370" s="331"/>
      <c r="G370" s="331"/>
      <c r="H370" s="121"/>
      <c r="I370" s="121"/>
      <c r="J370" s="121"/>
      <c r="K370" s="121"/>
      <c r="L370" s="121"/>
      <c r="M370" s="121"/>
      <c r="N370" s="120"/>
      <c r="O370" s="120"/>
      <c r="P370" s="120"/>
      <c r="Q370" s="120"/>
      <c r="R370" s="121"/>
      <c r="S370" s="121"/>
      <c r="T370" s="121"/>
      <c r="U370" s="121"/>
      <c r="V370" s="121"/>
      <c r="W370" s="121"/>
      <c r="X370" s="121"/>
      <c r="Y370" s="121"/>
      <c r="Z370" s="115"/>
      <c r="AA370" s="115"/>
      <c r="AB370" s="115"/>
      <c r="AC370" s="115"/>
      <c r="AD370" s="115"/>
      <c r="AE370" s="115"/>
      <c r="AF370" s="115"/>
      <c r="AG370" s="115" t="s">
        <v>142</v>
      </c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</row>
    <row r="371" spans="1:60" ht="20.399999999999999" x14ac:dyDescent="0.4">
      <c r="A371" s="135">
        <v>174</v>
      </c>
      <c r="B371" s="136" t="s">
        <v>401</v>
      </c>
      <c r="C371" s="143" t="s">
        <v>402</v>
      </c>
      <c r="D371" s="137" t="s">
        <v>188</v>
      </c>
      <c r="E371" s="138">
        <v>2</v>
      </c>
      <c r="F371" s="341"/>
      <c r="G371" s="139">
        <f>E371*F371</f>
        <v>0</v>
      </c>
      <c r="H371" s="139">
        <v>0</v>
      </c>
      <c r="I371" s="139">
        <v>0</v>
      </c>
      <c r="J371" s="139">
        <v>13800</v>
      </c>
      <c r="K371" s="139">
        <v>27600</v>
      </c>
      <c r="L371" s="139">
        <v>21</v>
      </c>
      <c r="M371" s="139">
        <v>33396</v>
      </c>
      <c r="N371" s="138">
        <v>1.038E-2</v>
      </c>
      <c r="O371" s="138">
        <v>2.0760000000000001E-2</v>
      </c>
      <c r="P371" s="138">
        <v>0</v>
      </c>
      <c r="Q371" s="138">
        <v>0</v>
      </c>
      <c r="R371" s="139"/>
      <c r="S371" s="139" t="s">
        <v>221</v>
      </c>
      <c r="T371" s="140" t="s">
        <v>169</v>
      </c>
      <c r="U371" s="121">
        <v>1.37</v>
      </c>
      <c r="V371" s="121">
        <v>2.74</v>
      </c>
      <c r="W371" s="121"/>
      <c r="X371" s="121" t="s">
        <v>130</v>
      </c>
      <c r="Y371" s="121" t="s">
        <v>131</v>
      </c>
      <c r="Z371" s="115"/>
      <c r="AA371" s="115"/>
      <c r="AB371" s="115"/>
      <c r="AC371" s="115"/>
      <c r="AD371" s="115"/>
      <c r="AE371" s="115"/>
      <c r="AF371" s="115"/>
      <c r="AG371" s="115" t="s">
        <v>132</v>
      </c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</row>
    <row r="372" spans="1:60" ht="20.399999999999999" x14ac:dyDescent="0.4">
      <c r="A372" s="135">
        <v>176</v>
      </c>
      <c r="B372" s="136" t="s">
        <v>403</v>
      </c>
      <c r="C372" s="143" t="s">
        <v>656</v>
      </c>
      <c r="D372" s="137" t="s">
        <v>188</v>
      </c>
      <c r="E372" s="138">
        <v>1</v>
      </c>
      <c r="F372" s="341"/>
      <c r="G372" s="139">
        <f>E372*F372</f>
        <v>0</v>
      </c>
      <c r="H372" s="139">
        <v>65000</v>
      </c>
      <c r="I372" s="139">
        <v>65000</v>
      </c>
      <c r="J372" s="139">
        <v>0</v>
      </c>
      <c r="K372" s="139">
        <v>0</v>
      </c>
      <c r="L372" s="139">
        <v>21</v>
      </c>
      <c r="M372" s="139">
        <v>78650</v>
      </c>
      <c r="N372" s="138">
        <v>0</v>
      </c>
      <c r="O372" s="138">
        <v>0</v>
      </c>
      <c r="P372" s="138">
        <v>0</v>
      </c>
      <c r="Q372" s="138">
        <v>0</v>
      </c>
      <c r="R372" s="139"/>
      <c r="S372" s="139" t="s">
        <v>221</v>
      </c>
      <c r="T372" s="140" t="s">
        <v>169</v>
      </c>
      <c r="U372" s="121">
        <v>0</v>
      </c>
      <c r="V372" s="121">
        <v>0</v>
      </c>
      <c r="W372" s="121"/>
      <c r="X372" s="121" t="s">
        <v>170</v>
      </c>
      <c r="Y372" s="121" t="s">
        <v>131</v>
      </c>
      <c r="Z372" s="115"/>
      <c r="AA372" s="115"/>
      <c r="AB372" s="115"/>
      <c r="AC372" s="115"/>
      <c r="AD372" s="115"/>
      <c r="AE372" s="115"/>
      <c r="AF372" s="115"/>
      <c r="AG372" s="115" t="s">
        <v>171</v>
      </c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</row>
    <row r="373" spans="1:60" x14ac:dyDescent="0.4">
      <c r="A373" s="135">
        <v>183</v>
      </c>
      <c r="B373" s="136" t="s">
        <v>404</v>
      </c>
      <c r="C373" s="143" t="s">
        <v>405</v>
      </c>
      <c r="D373" s="137" t="s">
        <v>0</v>
      </c>
      <c r="E373" s="347"/>
      <c r="F373" s="341"/>
      <c r="G373" s="139">
        <f>E373*F373</f>
        <v>0</v>
      </c>
      <c r="H373" s="139">
        <v>0</v>
      </c>
      <c r="I373" s="139">
        <v>0</v>
      </c>
      <c r="J373" s="139">
        <v>1.75</v>
      </c>
      <c r="K373" s="139">
        <v>9577.1492249999992</v>
      </c>
      <c r="L373" s="139">
        <v>21</v>
      </c>
      <c r="M373" s="139">
        <v>11588.351499999999</v>
      </c>
      <c r="N373" s="138">
        <v>0</v>
      </c>
      <c r="O373" s="138">
        <v>0</v>
      </c>
      <c r="P373" s="138">
        <v>0</v>
      </c>
      <c r="Q373" s="138">
        <v>0</v>
      </c>
      <c r="R373" s="139"/>
      <c r="S373" s="139" t="s">
        <v>129</v>
      </c>
      <c r="T373" s="140" t="s">
        <v>129</v>
      </c>
      <c r="U373" s="121">
        <v>0</v>
      </c>
      <c r="V373" s="121">
        <v>0</v>
      </c>
      <c r="W373" s="121"/>
      <c r="X373" s="121" t="s">
        <v>277</v>
      </c>
      <c r="Y373" s="121" t="s">
        <v>131</v>
      </c>
      <c r="Z373" s="115"/>
      <c r="AA373" s="115"/>
      <c r="AB373" s="115"/>
      <c r="AC373" s="115"/>
      <c r="AD373" s="115"/>
      <c r="AE373" s="115"/>
      <c r="AF373" s="115"/>
      <c r="AG373" s="115" t="s">
        <v>278</v>
      </c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</row>
    <row r="374" spans="1:60" x14ac:dyDescent="0.4">
      <c r="A374" s="123" t="s">
        <v>126</v>
      </c>
      <c r="B374" s="124" t="s">
        <v>89</v>
      </c>
      <c r="C374" s="142" t="s">
        <v>90</v>
      </c>
      <c r="D374" s="125"/>
      <c r="E374" s="126"/>
      <c r="F374" s="127"/>
      <c r="G374" s="127">
        <f>G375+G376</f>
        <v>0</v>
      </c>
      <c r="H374" s="127"/>
      <c r="I374" s="127">
        <v>0</v>
      </c>
      <c r="J374" s="127"/>
      <c r="K374" s="127">
        <v>3638</v>
      </c>
      <c r="L374" s="127"/>
      <c r="M374" s="127"/>
      <c r="N374" s="126"/>
      <c r="O374" s="126"/>
      <c r="P374" s="126"/>
      <c r="Q374" s="126"/>
      <c r="R374" s="127"/>
      <c r="S374" s="127"/>
      <c r="T374" s="128"/>
      <c r="U374" s="122"/>
      <c r="V374" s="122"/>
      <c r="W374" s="122"/>
      <c r="X374" s="122"/>
      <c r="Y374" s="122"/>
      <c r="AG374" t="s">
        <v>127</v>
      </c>
    </row>
    <row r="375" spans="1:60" ht="51" x14ac:dyDescent="0.4">
      <c r="A375" s="135"/>
      <c r="B375" s="136"/>
      <c r="C375" s="143" t="s">
        <v>651</v>
      </c>
      <c r="D375" s="137" t="s">
        <v>517</v>
      </c>
      <c r="E375" s="138">
        <v>2</v>
      </c>
      <c r="F375" s="341"/>
      <c r="G375" s="139">
        <f>E375*F375</f>
        <v>0</v>
      </c>
      <c r="H375" s="139"/>
      <c r="I375" s="139"/>
      <c r="J375" s="139"/>
      <c r="K375" s="139"/>
      <c r="L375" s="139"/>
      <c r="M375" s="139"/>
      <c r="N375" s="138"/>
      <c r="O375" s="138"/>
      <c r="P375" s="138"/>
      <c r="Q375" s="138"/>
      <c r="R375" s="139"/>
      <c r="S375" s="139"/>
      <c r="T375" s="140"/>
      <c r="U375" s="121"/>
      <c r="V375" s="121"/>
      <c r="W375" s="121"/>
      <c r="X375" s="121"/>
      <c r="Y375" s="121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</row>
    <row r="376" spans="1:60" x14ac:dyDescent="0.4">
      <c r="A376" s="135">
        <v>184</v>
      </c>
      <c r="B376" s="136" t="s">
        <v>406</v>
      </c>
      <c r="C376" s="143" t="s">
        <v>407</v>
      </c>
      <c r="D376" s="137" t="s">
        <v>137</v>
      </c>
      <c r="E376" s="138">
        <v>3.4</v>
      </c>
      <c r="F376" s="341"/>
      <c r="G376" s="139">
        <f>E376*F376</f>
        <v>0</v>
      </c>
      <c r="H376" s="139">
        <v>0</v>
      </c>
      <c r="I376" s="139">
        <v>0</v>
      </c>
      <c r="J376" s="139">
        <v>1070</v>
      </c>
      <c r="K376" s="139">
        <v>3638</v>
      </c>
      <c r="L376" s="139">
        <v>21</v>
      </c>
      <c r="M376" s="139">
        <v>4401.9799999999996</v>
      </c>
      <c r="N376" s="138">
        <v>0</v>
      </c>
      <c r="O376" s="138">
        <v>0</v>
      </c>
      <c r="P376" s="138">
        <v>0.1</v>
      </c>
      <c r="Q376" s="138">
        <v>0.34</v>
      </c>
      <c r="R376" s="139"/>
      <c r="S376" s="139" t="s">
        <v>221</v>
      </c>
      <c r="T376" s="140" t="s">
        <v>169</v>
      </c>
      <c r="U376" s="121">
        <v>0</v>
      </c>
      <c r="V376" s="121">
        <v>0</v>
      </c>
      <c r="W376" s="121"/>
      <c r="X376" s="121" t="s">
        <v>130</v>
      </c>
      <c r="Y376" s="121" t="s">
        <v>131</v>
      </c>
      <c r="Z376" s="115"/>
      <c r="AA376" s="115"/>
      <c r="AB376" s="115"/>
      <c r="AC376" s="115"/>
      <c r="AD376" s="115"/>
      <c r="AE376" s="115"/>
      <c r="AF376" s="115"/>
      <c r="AG376" s="115" t="s">
        <v>132</v>
      </c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</row>
    <row r="377" spans="1:60" x14ac:dyDescent="0.4">
      <c r="A377" s="147"/>
      <c r="B377" s="148"/>
      <c r="C377" s="327" t="s">
        <v>796</v>
      </c>
      <c r="D377" s="150"/>
      <c r="E377" s="151"/>
      <c r="F377" s="348"/>
      <c r="G377" s="152"/>
      <c r="H377" s="152"/>
      <c r="I377" s="152"/>
      <c r="J377" s="152"/>
      <c r="K377" s="152"/>
      <c r="L377" s="152"/>
      <c r="M377" s="152"/>
      <c r="N377" s="151"/>
      <c r="O377" s="151"/>
      <c r="P377" s="151"/>
      <c r="Q377" s="151"/>
      <c r="R377" s="152"/>
      <c r="S377" s="152"/>
      <c r="T377" s="153"/>
      <c r="U377" s="121"/>
      <c r="V377" s="121"/>
      <c r="W377" s="121"/>
      <c r="X377" s="121"/>
      <c r="Y377" s="121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</row>
    <row r="378" spans="1:60" x14ac:dyDescent="0.4">
      <c r="A378" s="123" t="s">
        <v>126</v>
      </c>
      <c r="B378" s="124" t="s">
        <v>91</v>
      </c>
      <c r="C378" s="142" t="s">
        <v>92</v>
      </c>
      <c r="D378" s="125"/>
      <c r="E378" s="126"/>
      <c r="F378" s="127"/>
      <c r="G378" s="127">
        <f>SUM(G379:G379)</f>
        <v>0</v>
      </c>
      <c r="H378" s="127"/>
      <c r="I378" s="127">
        <v>63115</v>
      </c>
      <c r="J378" s="127"/>
      <c r="K378" s="127">
        <v>97985</v>
      </c>
      <c r="L378" s="127"/>
      <c r="M378" s="127"/>
      <c r="N378" s="126"/>
      <c r="O378" s="126"/>
      <c r="P378" s="126"/>
      <c r="Q378" s="126"/>
      <c r="R378" s="127"/>
      <c r="S378" s="127"/>
      <c r="T378" s="128"/>
      <c r="U378" s="122"/>
      <c r="V378" s="122"/>
      <c r="W378" s="122"/>
      <c r="X378" s="122"/>
      <c r="Y378" s="122"/>
      <c r="AG378" t="s">
        <v>127</v>
      </c>
    </row>
    <row r="379" spans="1:60" ht="20.399999999999999" x14ac:dyDescent="0.4">
      <c r="A379" s="135">
        <v>187</v>
      </c>
      <c r="B379" s="136" t="s">
        <v>408</v>
      </c>
      <c r="C379" s="143" t="s">
        <v>795</v>
      </c>
      <c r="D379" s="137" t="s">
        <v>128</v>
      </c>
      <c r="E379" s="138">
        <v>250</v>
      </c>
      <c r="F379" s="341"/>
      <c r="G379" s="139">
        <f>E379*F379</f>
        <v>0</v>
      </c>
      <c r="H379" s="139">
        <v>1.3</v>
      </c>
      <c r="I379" s="139">
        <v>325</v>
      </c>
      <c r="J379" s="139">
        <v>19.399999999999999</v>
      </c>
      <c r="K379" s="139">
        <v>4850</v>
      </c>
      <c r="L379" s="139">
        <v>21</v>
      </c>
      <c r="M379" s="139">
        <v>6261.75</v>
      </c>
      <c r="N379" s="138">
        <v>1.0000000000000001E-5</v>
      </c>
      <c r="O379" s="138">
        <v>2.5000000000000001E-3</v>
      </c>
      <c r="P379" s="138">
        <v>0</v>
      </c>
      <c r="Q379" s="138">
        <v>0</v>
      </c>
      <c r="R379" s="139"/>
      <c r="S379" s="139" t="s">
        <v>129</v>
      </c>
      <c r="T379" s="140" t="s">
        <v>129</v>
      </c>
      <c r="U379" s="121">
        <v>4.4999999999999998E-2</v>
      </c>
      <c r="V379" s="121">
        <v>11.25</v>
      </c>
      <c r="W379" s="121"/>
      <c r="X379" s="121" t="s">
        <v>130</v>
      </c>
      <c r="Y379" s="121" t="s">
        <v>131</v>
      </c>
      <c r="Z379" s="115"/>
      <c r="AA379" s="115"/>
      <c r="AB379" s="115"/>
      <c r="AC379" s="115"/>
      <c r="AD379" s="115"/>
      <c r="AE379" s="115"/>
      <c r="AF379" s="115"/>
      <c r="AG379" s="115" t="s">
        <v>132</v>
      </c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</row>
    <row r="380" spans="1:60" x14ac:dyDescent="0.4">
      <c r="A380" s="123" t="s">
        <v>126</v>
      </c>
      <c r="B380" s="124" t="s">
        <v>93</v>
      </c>
      <c r="C380" s="142" t="s">
        <v>94</v>
      </c>
      <c r="D380" s="125"/>
      <c r="E380" s="126"/>
      <c r="F380" s="127"/>
      <c r="G380" s="127">
        <f>SUM(G381:G386)</f>
        <v>0</v>
      </c>
      <c r="H380" s="127"/>
      <c r="I380" s="127">
        <v>10689.74</v>
      </c>
      <c r="J380" s="127"/>
      <c r="K380" s="127">
        <v>4434.62</v>
      </c>
      <c r="L380" s="127"/>
      <c r="M380" s="127"/>
      <c r="N380" s="126"/>
      <c r="O380" s="126"/>
      <c r="P380" s="126"/>
      <c r="Q380" s="126"/>
      <c r="R380" s="127"/>
      <c r="S380" s="127"/>
      <c r="T380" s="128"/>
      <c r="U380" s="122"/>
      <c r="V380" s="122"/>
      <c r="W380" s="122"/>
      <c r="X380" s="122"/>
      <c r="Y380" s="122"/>
      <c r="AG380" t="s">
        <v>127</v>
      </c>
    </row>
    <row r="381" spans="1:60" ht="30.6" x14ac:dyDescent="0.4">
      <c r="A381" s="135">
        <v>1</v>
      </c>
      <c r="B381" s="136" t="s">
        <v>500</v>
      </c>
      <c r="C381" s="143" t="s">
        <v>657</v>
      </c>
      <c r="D381" s="137" t="s">
        <v>188</v>
      </c>
      <c r="E381" s="138">
        <v>7</v>
      </c>
      <c r="F381" s="341"/>
      <c r="G381" s="139">
        <f t="shared" ref="G381:G386" si="6">E381*F381</f>
        <v>0</v>
      </c>
      <c r="H381" s="139">
        <v>0</v>
      </c>
      <c r="I381" s="139">
        <v>0</v>
      </c>
      <c r="J381" s="139">
        <v>15120</v>
      </c>
      <c r="K381" s="139">
        <v>105840</v>
      </c>
      <c r="L381" s="139">
        <v>21</v>
      </c>
      <c r="M381" s="139">
        <v>128066.4</v>
      </c>
      <c r="N381" s="138">
        <v>0</v>
      </c>
      <c r="O381" s="138">
        <v>0</v>
      </c>
      <c r="P381" s="138">
        <v>0</v>
      </c>
      <c r="Q381" s="138">
        <v>0</v>
      </c>
      <c r="R381" s="139"/>
      <c r="S381" s="139" t="s">
        <v>221</v>
      </c>
      <c r="T381" s="140" t="s">
        <v>169</v>
      </c>
      <c r="U381" s="121"/>
      <c r="V381" s="121"/>
      <c r="W381" s="121"/>
      <c r="X381" s="121"/>
      <c r="Y381" s="121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</row>
    <row r="382" spans="1:60" ht="30.6" x14ac:dyDescent="0.4">
      <c r="A382" s="135">
        <v>2</v>
      </c>
      <c r="B382" s="136" t="s">
        <v>501</v>
      </c>
      <c r="C382" s="143" t="s">
        <v>658</v>
      </c>
      <c r="D382" s="137" t="s">
        <v>188</v>
      </c>
      <c r="E382" s="138">
        <v>8</v>
      </c>
      <c r="F382" s="341"/>
      <c r="G382" s="139">
        <f t="shared" si="6"/>
        <v>0</v>
      </c>
      <c r="H382" s="139">
        <v>0</v>
      </c>
      <c r="I382" s="139">
        <v>0</v>
      </c>
      <c r="J382" s="139">
        <v>12792</v>
      </c>
      <c r="K382" s="139">
        <v>102336</v>
      </c>
      <c r="L382" s="139">
        <v>21</v>
      </c>
      <c r="M382" s="139">
        <v>123826.56</v>
      </c>
      <c r="N382" s="138">
        <v>0</v>
      </c>
      <c r="O382" s="138">
        <v>0</v>
      </c>
      <c r="P382" s="138">
        <v>0</v>
      </c>
      <c r="Q382" s="138">
        <v>0</v>
      </c>
      <c r="R382" s="139"/>
      <c r="S382" s="139" t="s">
        <v>221</v>
      </c>
      <c r="T382" s="140" t="s">
        <v>169</v>
      </c>
      <c r="U382" s="121"/>
      <c r="V382" s="121"/>
      <c r="W382" s="121"/>
      <c r="X382" s="121"/>
      <c r="Y382" s="121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</row>
    <row r="383" spans="1:60" ht="30.6" x14ac:dyDescent="0.4">
      <c r="A383" s="135">
        <v>3</v>
      </c>
      <c r="B383" s="136" t="s">
        <v>502</v>
      </c>
      <c r="C383" s="143" t="s">
        <v>659</v>
      </c>
      <c r="D383" s="137" t="s">
        <v>188</v>
      </c>
      <c r="E383" s="138">
        <v>2</v>
      </c>
      <c r="F383" s="341"/>
      <c r="G383" s="139">
        <f t="shared" si="6"/>
        <v>0</v>
      </c>
      <c r="H383" s="139">
        <v>0</v>
      </c>
      <c r="I383" s="139">
        <v>0</v>
      </c>
      <c r="J383" s="139">
        <v>15225</v>
      </c>
      <c r="K383" s="139">
        <v>30450</v>
      </c>
      <c r="L383" s="139">
        <v>21</v>
      </c>
      <c r="M383" s="139">
        <v>36844.5</v>
      </c>
      <c r="N383" s="138">
        <v>0</v>
      </c>
      <c r="O383" s="138">
        <v>0</v>
      </c>
      <c r="P383" s="138">
        <v>0</v>
      </c>
      <c r="Q383" s="138">
        <v>0</v>
      </c>
      <c r="R383" s="139"/>
      <c r="S383" s="139" t="s">
        <v>221</v>
      </c>
      <c r="T383" s="140" t="s">
        <v>169</v>
      </c>
      <c r="U383" s="121"/>
      <c r="V383" s="121"/>
      <c r="W383" s="121"/>
      <c r="X383" s="121"/>
      <c r="Y383" s="121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</row>
    <row r="384" spans="1:60" x14ac:dyDescent="0.4">
      <c r="A384" s="129">
        <v>4</v>
      </c>
      <c r="B384" s="130" t="s">
        <v>503</v>
      </c>
      <c r="C384" s="144" t="s">
        <v>412</v>
      </c>
      <c r="D384" s="131" t="s">
        <v>0</v>
      </c>
      <c r="E384" s="132">
        <v>2386.2600000000002</v>
      </c>
      <c r="F384" s="343"/>
      <c r="G384" s="139">
        <f t="shared" si="6"/>
        <v>0</v>
      </c>
      <c r="H384" s="133">
        <v>0</v>
      </c>
      <c r="I384" s="133">
        <v>0</v>
      </c>
      <c r="J384" s="133">
        <v>0.51</v>
      </c>
      <c r="K384" s="133">
        <v>1216.9926</v>
      </c>
      <c r="L384" s="133">
        <v>21</v>
      </c>
      <c r="M384" s="133">
        <v>1472.5579</v>
      </c>
      <c r="N384" s="132">
        <v>0</v>
      </c>
      <c r="O384" s="132">
        <v>0</v>
      </c>
      <c r="P384" s="132">
        <v>0</v>
      </c>
      <c r="Q384" s="132">
        <v>0</v>
      </c>
      <c r="R384" s="133"/>
      <c r="S384" s="133" t="s">
        <v>129</v>
      </c>
      <c r="T384" s="134" t="s">
        <v>129</v>
      </c>
      <c r="U384" s="121"/>
      <c r="V384" s="121"/>
      <c r="W384" s="121"/>
      <c r="X384" s="121"/>
      <c r="Y384" s="121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</row>
    <row r="385" spans="1:60" ht="20.399999999999999" x14ac:dyDescent="0.4">
      <c r="A385" s="135">
        <v>6</v>
      </c>
      <c r="B385" s="136" t="s">
        <v>409</v>
      </c>
      <c r="C385" s="143" t="s">
        <v>410</v>
      </c>
      <c r="D385" s="137" t="s">
        <v>128</v>
      </c>
      <c r="E385" s="138">
        <v>25.245000000000001</v>
      </c>
      <c r="F385" s="341"/>
      <c r="G385" s="139">
        <f t="shared" si="6"/>
        <v>0</v>
      </c>
      <c r="H385" s="139">
        <v>423.44</v>
      </c>
      <c r="I385" s="139">
        <v>10689.7428</v>
      </c>
      <c r="J385" s="139">
        <v>171.56</v>
      </c>
      <c r="K385" s="139">
        <v>4331.0322000000006</v>
      </c>
      <c r="L385" s="139">
        <v>21</v>
      </c>
      <c r="M385" s="139">
        <v>18175.143800000002</v>
      </c>
      <c r="N385" s="138">
        <v>3.82E-3</v>
      </c>
      <c r="O385" s="138">
        <v>9.6435900000000005E-2</v>
      </c>
      <c r="P385" s="138">
        <v>0</v>
      </c>
      <c r="Q385" s="138">
        <v>0</v>
      </c>
      <c r="R385" s="139"/>
      <c r="S385" s="139" t="s">
        <v>129</v>
      </c>
      <c r="T385" s="140" t="s">
        <v>129</v>
      </c>
      <c r="U385" s="121">
        <v>0.3</v>
      </c>
      <c r="V385" s="121">
        <v>7.5735000000000001</v>
      </c>
      <c r="W385" s="121"/>
      <c r="X385" s="121" t="s">
        <v>130</v>
      </c>
      <c r="Y385" s="121" t="s">
        <v>131</v>
      </c>
      <c r="Z385" s="115"/>
      <c r="AA385" s="115"/>
      <c r="AB385" s="115"/>
      <c r="AC385" s="115"/>
      <c r="AD385" s="115"/>
      <c r="AE385" s="115"/>
      <c r="AF385" s="115"/>
      <c r="AG385" s="115" t="s">
        <v>132</v>
      </c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</row>
    <row r="386" spans="1:60" x14ac:dyDescent="0.4">
      <c r="A386" s="135">
        <v>193</v>
      </c>
      <c r="B386" s="136" t="s">
        <v>411</v>
      </c>
      <c r="C386" s="143" t="s">
        <v>412</v>
      </c>
      <c r="D386" s="137" t="s">
        <v>276</v>
      </c>
      <c r="E386" s="138">
        <v>9.6439999999999998E-2</v>
      </c>
      <c r="F386" s="341"/>
      <c r="G386" s="139">
        <f t="shared" si="6"/>
        <v>0</v>
      </c>
      <c r="H386" s="139">
        <v>0</v>
      </c>
      <c r="I386" s="139">
        <v>0</v>
      </c>
      <c r="J386" s="139">
        <v>1074</v>
      </c>
      <c r="K386" s="139">
        <v>103.57656</v>
      </c>
      <c r="L386" s="139">
        <v>21</v>
      </c>
      <c r="M386" s="139">
        <v>125.3318</v>
      </c>
      <c r="N386" s="138">
        <v>0</v>
      </c>
      <c r="O386" s="138">
        <v>0</v>
      </c>
      <c r="P386" s="138">
        <v>0</v>
      </c>
      <c r="Q386" s="138">
        <v>0</v>
      </c>
      <c r="R386" s="139"/>
      <c r="S386" s="139" t="s">
        <v>129</v>
      </c>
      <c r="T386" s="140" t="s">
        <v>129</v>
      </c>
      <c r="U386" s="121">
        <v>2.0819999999999999</v>
      </c>
      <c r="V386" s="121">
        <v>0.20078807999999998</v>
      </c>
      <c r="W386" s="121"/>
      <c r="X386" s="121" t="s">
        <v>277</v>
      </c>
      <c r="Y386" s="121" t="s">
        <v>131</v>
      </c>
      <c r="Z386" s="115"/>
      <c r="AA386" s="115"/>
      <c r="AB386" s="115"/>
      <c r="AC386" s="115"/>
      <c r="AD386" s="115"/>
      <c r="AE386" s="115"/>
      <c r="AF386" s="115"/>
      <c r="AG386" s="115" t="s">
        <v>278</v>
      </c>
      <c r="AH386" s="115"/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</row>
    <row r="387" spans="1:60" x14ac:dyDescent="0.4">
      <c r="A387" s="123" t="s">
        <v>126</v>
      </c>
      <c r="B387" s="124" t="s">
        <v>95</v>
      </c>
      <c r="C387" s="142" t="s">
        <v>96</v>
      </c>
      <c r="D387" s="125"/>
      <c r="E387" s="126"/>
      <c r="F387" s="127"/>
      <c r="G387" s="127" cm="1">
        <f t="array" ref="G387">SUM(G388:G391+G393)</f>
        <v>0</v>
      </c>
      <c r="H387" s="127"/>
      <c r="I387" s="127">
        <v>19324.59</v>
      </c>
      <c r="J387" s="127"/>
      <c r="K387" s="127">
        <v>69006.66</v>
      </c>
      <c r="L387" s="127"/>
      <c r="M387" s="127"/>
      <c r="N387" s="126"/>
      <c r="O387" s="126"/>
      <c r="P387" s="126"/>
      <c r="Q387" s="126"/>
      <c r="R387" s="127"/>
      <c r="S387" s="127"/>
      <c r="T387" s="128"/>
      <c r="U387" s="122"/>
      <c r="V387" s="122"/>
      <c r="W387" s="122"/>
      <c r="X387" s="122"/>
      <c r="Y387" s="122"/>
      <c r="AG387" t="s">
        <v>127</v>
      </c>
    </row>
    <row r="388" spans="1:60" ht="20.399999999999999" x14ac:dyDescent="0.4">
      <c r="A388" s="135">
        <v>194</v>
      </c>
      <c r="B388" s="136" t="s">
        <v>413</v>
      </c>
      <c r="C388" s="143" t="s">
        <v>414</v>
      </c>
      <c r="D388" s="137" t="s">
        <v>188</v>
      </c>
      <c r="E388" s="138">
        <v>3</v>
      </c>
      <c r="F388" s="341"/>
      <c r="G388" s="139">
        <f>E388*F388</f>
        <v>0</v>
      </c>
      <c r="H388" s="139">
        <v>0</v>
      </c>
      <c r="I388" s="139">
        <v>0</v>
      </c>
      <c r="J388" s="139">
        <v>98.6</v>
      </c>
      <c r="K388" s="139">
        <v>591.59999999999991</v>
      </c>
      <c r="L388" s="139">
        <v>21</v>
      </c>
      <c r="M388" s="139">
        <v>715.83600000000001</v>
      </c>
      <c r="N388" s="138">
        <v>0</v>
      </c>
      <c r="O388" s="138">
        <v>0</v>
      </c>
      <c r="P388" s="138">
        <v>0</v>
      </c>
      <c r="Q388" s="138">
        <v>0</v>
      </c>
      <c r="R388" s="139"/>
      <c r="S388" s="139" t="s">
        <v>129</v>
      </c>
      <c r="T388" s="140" t="s">
        <v>129</v>
      </c>
      <c r="U388" s="121">
        <v>0.18</v>
      </c>
      <c r="V388" s="121">
        <v>1.08</v>
      </c>
      <c r="W388" s="121"/>
      <c r="X388" s="121" t="s">
        <v>130</v>
      </c>
      <c r="Y388" s="121" t="s">
        <v>131</v>
      </c>
      <c r="Z388" s="115"/>
      <c r="AA388" s="115"/>
      <c r="AB388" s="115"/>
      <c r="AC388" s="115"/>
      <c r="AD388" s="115"/>
      <c r="AE388" s="115"/>
      <c r="AF388" s="115"/>
      <c r="AG388" s="115" t="s">
        <v>132</v>
      </c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</row>
    <row r="389" spans="1:60" x14ac:dyDescent="0.4">
      <c r="A389" s="135">
        <v>199</v>
      </c>
      <c r="B389" s="136"/>
      <c r="C389" s="143" t="s">
        <v>520</v>
      </c>
      <c r="D389" s="137" t="s">
        <v>517</v>
      </c>
      <c r="E389" s="138">
        <v>1</v>
      </c>
      <c r="F389" s="341"/>
      <c r="G389" s="139">
        <f>E389*F389</f>
        <v>0</v>
      </c>
      <c r="H389" s="139">
        <v>17.59</v>
      </c>
      <c r="I389" s="139">
        <v>263.85000000000002</v>
      </c>
      <c r="J389" s="139">
        <v>132.41</v>
      </c>
      <c r="K389" s="139">
        <v>1986.1499999999999</v>
      </c>
      <c r="L389" s="139">
        <v>21</v>
      </c>
      <c r="M389" s="139">
        <v>2722.5</v>
      </c>
      <c r="N389" s="138">
        <v>1.1E-4</v>
      </c>
      <c r="O389" s="138">
        <v>1.65E-3</v>
      </c>
      <c r="P389" s="138">
        <v>0</v>
      </c>
      <c r="Q389" s="138">
        <v>0</v>
      </c>
      <c r="R389" s="139"/>
      <c r="S389" s="139" t="s">
        <v>129</v>
      </c>
      <c r="T389" s="140"/>
      <c r="U389" s="121">
        <v>0.24</v>
      </c>
      <c r="V389" s="121">
        <v>3.5999999999999996</v>
      </c>
      <c r="W389" s="121"/>
      <c r="X389" s="121" t="s">
        <v>130</v>
      </c>
      <c r="Y389" s="121" t="s">
        <v>131</v>
      </c>
      <c r="Z389" s="115"/>
      <c r="AA389" s="115"/>
      <c r="AB389" s="115"/>
      <c r="AC389" s="115"/>
      <c r="AD389" s="115"/>
      <c r="AE389" s="115"/>
      <c r="AF389" s="115"/>
      <c r="AG389" s="115" t="s">
        <v>132</v>
      </c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</row>
    <row r="390" spans="1:60" x14ac:dyDescent="0.4">
      <c r="A390" s="135"/>
      <c r="B390" s="136"/>
      <c r="C390" s="143" t="s">
        <v>537</v>
      </c>
      <c r="D390" s="137" t="s">
        <v>517</v>
      </c>
      <c r="E390" s="138">
        <v>1</v>
      </c>
      <c r="F390" s="341"/>
      <c r="G390" s="139">
        <f>E390*F390</f>
        <v>0</v>
      </c>
      <c r="H390" s="139"/>
      <c r="I390" s="139"/>
      <c r="J390" s="139"/>
      <c r="K390" s="139"/>
      <c r="L390" s="139"/>
      <c r="M390" s="139"/>
      <c r="N390" s="138"/>
      <c r="O390" s="138"/>
      <c r="P390" s="138"/>
      <c r="Q390" s="138"/>
      <c r="R390" s="139"/>
      <c r="S390" s="139"/>
      <c r="T390" s="140"/>
      <c r="U390" s="121"/>
      <c r="V390" s="121"/>
      <c r="W390" s="121"/>
      <c r="X390" s="121"/>
      <c r="Y390" s="121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</row>
    <row r="391" spans="1:60" x14ac:dyDescent="0.4">
      <c r="A391" s="129">
        <v>206</v>
      </c>
      <c r="B391" s="130" t="s">
        <v>415</v>
      </c>
      <c r="C391" s="144" t="s">
        <v>416</v>
      </c>
      <c r="D391" s="131" t="s">
        <v>137</v>
      </c>
      <c r="E391" s="132">
        <v>48</v>
      </c>
      <c r="F391" s="343"/>
      <c r="G391" s="139">
        <f>E391*F391</f>
        <v>0</v>
      </c>
      <c r="H391" s="133">
        <v>0</v>
      </c>
      <c r="I391" s="133">
        <v>0</v>
      </c>
      <c r="J391" s="133">
        <v>134.5</v>
      </c>
      <c r="K391" s="133">
        <v>6456</v>
      </c>
      <c r="L391" s="133">
        <v>21</v>
      </c>
      <c r="M391" s="133">
        <v>7811.76</v>
      </c>
      <c r="N391" s="132">
        <v>0</v>
      </c>
      <c r="O391" s="132">
        <v>0</v>
      </c>
      <c r="P391" s="132">
        <v>0</v>
      </c>
      <c r="Q391" s="132">
        <v>0</v>
      </c>
      <c r="R391" s="133"/>
      <c r="S391" s="133" t="s">
        <v>129</v>
      </c>
      <c r="T391" s="134" t="s">
        <v>129</v>
      </c>
      <c r="U391" s="121">
        <v>0.25</v>
      </c>
      <c r="V391" s="121">
        <v>12</v>
      </c>
      <c r="W391" s="121"/>
      <c r="X391" s="121" t="s">
        <v>130</v>
      </c>
      <c r="Y391" s="121" t="s">
        <v>131</v>
      </c>
      <c r="Z391" s="115"/>
      <c r="AA391" s="115"/>
      <c r="AB391" s="115"/>
      <c r="AC391" s="115"/>
      <c r="AD391" s="115"/>
      <c r="AE391" s="115"/>
      <c r="AF391" s="115"/>
      <c r="AG391" s="115" t="s">
        <v>132</v>
      </c>
      <c r="AH391" s="115"/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</row>
    <row r="392" spans="1:60" outlineLevel="1" x14ac:dyDescent="0.4">
      <c r="A392" s="118"/>
      <c r="B392" s="119"/>
      <c r="C392" s="331" t="s">
        <v>381</v>
      </c>
      <c r="D392" s="331"/>
      <c r="E392" s="331"/>
      <c r="F392" s="331"/>
      <c r="G392" s="331"/>
      <c r="H392" s="121"/>
      <c r="I392" s="121"/>
      <c r="J392" s="121"/>
      <c r="K392" s="121"/>
      <c r="L392" s="121"/>
      <c r="M392" s="121"/>
      <c r="N392" s="120"/>
      <c r="O392" s="120"/>
      <c r="P392" s="120"/>
      <c r="Q392" s="120"/>
      <c r="R392" s="121"/>
      <c r="S392" s="121"/>
      <c r="T392" s="121"/>
      <c r="U392" s="121"/>
      <c r="V392" s="121"/>
      <c r="W392" s="121"/>
      <c r="X392" s="121"/>
      <c r="Y392" s="121"/>
      <c r="Z392" s="115"/>
      <c r="AA392" s="115"/>
      <c r="AB392" s="115"/>
      <c r="AC392" s="115"/>
      <c r="AD392" s="115"/>
      <c r="AE392" s="115"/>
      <c r="AF392" s="115"/>
      <c r="AG392" s="115" t="s">
        <v>142</v>
      </c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</row>
    <row r="393" spans="1:60" x14ac:dyDescent="0.4">
      <c r="A393" s="135">
        <v>207</v>
      </c>
      <c r="B393" s="136" t="s">
        <v>417</v>
      </c>
      <c r="C393" s="143" t="s">
        <v>418</v>
      </c>
      <c r="D393" s="137" t="s">
        <v>188</v>
      </c>
      <c r="E393" s="138">
        <v>6</v>
      </c>
      <c r="F393" s="341"/>
      <c r="G393" s="139">
        <f>E393*F393</f>
        <v>0</v>
      </c>
      <c r="H393" s="139">
        <v>0</v>
      </c>
      <c r="I393" s="139">
        <v>0</v>
      </c>
      <c r="J393" s="139">
        <v>216.5</v>
      </c>
      <c r="K393" s="139">
        <v>1299</v>
      </c>
      <c r="L393" s="139">
        <v>21</v>
      </c>
      <c r="M393" s="139">
        <v>1571.79</v>
      </c>
      <c r="N393" s="138">
        <v>0</v>
      </c>
      <c r="O393" s="138">
        <v>0</v>
      </c>
      <c r="P393" s="138">
        <v>0</v>
      </c>
      <c r="Q393" s="138">
        <v>0</v>
      </c>
      <c r="R393" s="139"/>
      <c r="S393" s="139" t="s">
        <v>129</v>
      </c>
      <c r="T393" s="140" t="s">
        <v>129</v>
      </c>
      <c r="U393" s="121">
        <v>0.4</v>
      </c>
      <c r="V393" s="121">
        <v>2.4000000000000004</v>
      </c>
      <c r="W393" s="121"/>
      <c r="X393" s="121" t="s">
        <v>130</v>
      </c>
      <c r="Y393" s="121" t="s">
        <v>131</v>
      </c>
      <c r="Z393" s="115"/>
      <c r="AA393" s="115"/>
      <c r="AB393" s="115"/>
      <c r="AC393" s="115"/>
      <c r="AD393" s="115"/>
      <c r="AE393" s="115"/>
      <c r="AF393" s="115"/>
      <c r="AG393" s="115" t="s">
        <v>132</v>
      </c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</row>
    <row r="394" spans="1:60" x14ac:dyDescent="0.4">
      <c r="A394" s="123" t="s">
        <v>126</v>
      </c>
      <c r="B394" s="124" t="s">
        <v>97</v>
      </c>
      <c r="C394" s="142" t="s">
        <v>98</v>
      </c>
      <c r="D394" s="125"/>
      <c r="E394" s="126"/>
      <c r="F394" s="127"/>
      <c r="G394" s="127">
        <f>G395+G397+G399+G401+G403+G405+G406+G408</f>
        <v>0</v>
      </c>
      <c r="H394" s="127"/>
      <c r="I394" s="127">
        <v>0</v>
      </c>
      <c r="J394" s="127"/>
      <c r="K394" s="127">
        <v>281957.59000000003</v>
      </c>
      <c r="L394" s="127"/>
      <c r="M394" s="127"/>
      <c r="N394" s="126"/>
      <c r="O394" s="126"/>
      <c r="P394" s="126"/>
      <c r="Q394" s="126"/>
      <c r="R394" s="127"/>
      <c r="S394" s="127"/>
      <c r="T394" s="128"/>
      <c r="U394" s="122"/>
      <c r="V394" s="122"/>
      <c r="W394" s="122"/>
      <c r="X394" s="122"/>
      <c r="Y394" s="122"/>
      <c r="AG394" t="s">
        <v>127</v>
      </c>
    </row>
    <row r="395" spans="1:60" x14ac:dyDescent="0.4">
      <c r="A395" s="135">
        <v>213</v>
      </c>
      <c r="B395" s="136" t="s">
        <v>419</v>
      </c>
      <c r="C395" s="143" t="s">
        <v>420</v>
      </c>
      <c r="D395" s="137" t="s">
        <v>276</v>
      </c>
      <c r="E395" s="138">
        <v>49.753329999999998</v>
      </c>
      <c r="F395" s="341"/>
      <c r="G395" s="139">
        <f>E395*F395</f>
        <v>0</v>
      </c>
      <c r="H395" s="139">
        <v>0</v>
      </c>
      <c r="I395" s="139">
        <v>0</v>
      </c>
      <c r="J395" s="139">
        <v>407.5</v>
      </c>
      <c r="K395" s="139">
        <v>20274.481974999999</v>
      </c>
      <c r="L395" s="139">
        <v>21</v>
      </c>
      <c r="M395" s="139">
        <v>24532.120799999997</v>
      </c>
      <c r="N395" s="138">
        <v>0</v>
      </c>
      <c r="O395" s="138">
        <v>0</v>
      </c>
      <c r="P395" s="138">
        <v>0</v>
      </c>
      <c r="Q395" s="138">
        <v>0</v>
      </c>
      <c r="R395" s="139"/>
      <c r="S395" s="139" t="s">
        <v>129</v>
      </c>
      <c r="T395" s="140" t="s">
        <v>129</v>
      </c>
      <c r="U395" s="121">
        <v>0.93</v>
      </c>
      <c r="V395" s="121">
        <v>46.270596900000001</v>
      </c>
      <c r="W395" s="121"/>
      <c r="X395" s="121" t="s">
        <v>130</v>
      </c>
      <c r="Y395" s="121" t="s">
        <v>131</v>
      </c>
      <c r="Z395" s="115"/>
      <c r="AA395" s="115"/>
      <c r="AB395" s="115"/>
      <c r="AC395" s="115"/>
      <c r="AD395" s="115"/>
      <c r="AE395" s="115"/>
      <c r="AF395" s="115"/>
      <c r="AG395" s="115" t="s">
        <v>132</v>
      </c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</row>
    <row r="396" spans="1:60" x14ac:dyDescent="0.4">
      <c r="A396" s="135"/>
      <c r="B396" s="136"/>
      <c r="C396" s="327" t="s">
        <v>790</v>
      </c>
      <c r="D396" s="328"/>
      <c r="E396" s="329">
        <v>49.753329999999998</v>
      </c>
      <c r="F396" s="139"/>
      <c r="G396" s="139"/>
      <c r="H396" s="139"/>
      <c r="I396" s="139"/>
      <c r="J396" s="139"/>
      <c r="K396" s="139"/>
      <c r="L396" s="139"/>
      <c r="M396" s="139"/>
      <c r="N396" s="138"/>
      <c r="O396" s="138"/>
      <c r="P396" s="138"/>
      <c r="Q396" s="138"/>
      <c r="R396" s="139"/>
      <c r="S396" s="139"/>
      <c r="T396" s="140"/>
      <c r="U396" s="121"/>
      <c r="V396" s="121"/>
      <c r="W396" s="121"/>
      <c r="X396" s="121"/>
      <c r="Y396" s="121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</row>
    <row r="397" spans="1:60" x14ac:dyDescent="0.4">
      <c r="A397" s="129">
        <v>214</v>
      </c>
      <c r="B397" s="130" t="s">
        <v>421</v>
      </c>
      <c r="C397" s="144" t="s">
        <v>422</v>
      </c>
      <c r="D397" s="131" t="s">
        <v>276</v>
      </c>
      <c r="E397" s="132">
        <v>74.63</v>
      </c>
      <c r="F397" s="343"/>
      <c r="G397" s="139">
        <f>E397*F397</f>
        <v>0</v>
      </c>
      <c r="H397" s="133">
        <v>0</v>
      </c>
      <c r="I397" s="133">
        <v>0</v>
      </c>
      <c r="J397" s="133">
        <v>264</v>
      </c>
      <c r="K397" s="133">
        <v>19702.32</v>
      </c>
      <c r="L397" s="133">
        <v>21</v>
      </c>
      <c r="M397" s="133">
        <v>23839.807199999999</v>
      </c>
      <c r="N397" s="132">
        <v>0</v>
      </c>
      <c r="O397" s="132">
        <v>0</v>
      </c>
      <c r="P397" s="132">
        <v>0</v>
      </c>
      <c r="Q397" s="132">
        <v>0</v>
      </c>
      <c r="R397" s="133"/>
      <c r="S397" s="133" t="s">
        <v>129</v>
      </c>
      <c r="T397" s="134" t="s">
        <v>129</v>
      </c>
      <c r="U397" s="121">
        <v>0.49</v>
      </c>
      <c r="V397" s="121">
        <v>36.5687</v>
      </c>
      <c r="W397" s="121"/>
      <c r="X397" s="121" t="s">
        <v>130</v>
      </c>
      <c r="Y397" s="121" t="s">
        <v>131</v>
      </c>
      <c r="Z397" s="115"/>
      <c r="AA397" s="115"/>
      <c r="AB397" s="115"/>
      <c r="AC397" s="115"/>
      <c r="AD397" s="115"/>
      <c r="AE397" s="115"/>
      <c r="AF397" s="115"/>
      <c r="AG397" s="115" t="s">
        <v>132</v>
      </c>
      <c r="AH397" s="115"/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</row>
    <row r="398" spans="1:60" ht="12.3" customHeight="1" outlineLevel="1" x14ac:dyDescent="0.4">
      <c r="A398" s="118"/>
      <c r="B398" s="119"/>
      <c r="C398" s="331" t="s">
        <v>423</v>
      </c>
      <c r="D398" s="331"/>
      <c r="E398" s="331"/>
      <c r="F398" s="331"/>
      <c r="G398" s="331"/>
      <c r="H398" s="121"/>
      <c r="I398" s="121"/>
      <c r="J398" s="121"/>
      <c r="K398" s="121"/>
      <c r="L398" s="121"/>
      <c r="M398" s="121"/>
      <c r="N398" s="120"/>
      <c r="O398" s="120"/>
      <c r="P398" s="120"/>
      <c r="Q398" s="120"/>
      <c r="R398" s="121"/>
      <c r="S398" s="121"/>
      <c r="T398" s="121"/>
      <c r="U398" s="121"/>
      <c r="V398" s="121"/>
      <c r="W398" s="121"/>
      <c r="X398" s="121"/>
      <c r="Y398" s="121"/>
      <c r="Z398" s="115"/>
      <c r="AA398" s="115"/>
      <c r="AB398" s="115"/>
      <c r="AC398" s="115"/>
      <c r="AD398" s="115"/>
      <c r="AE398" s="115"/>
      <c r="AF398" s="115"/>
      <c r="AG398" s="115" t="s">
        <v>142</v>
      </c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</row>
    <row r="399" spans="1:60" x14ac:dyDescent="0.4">
      <c r="A399" s="135">
        <v>215</v>
      </c>
      <c r="B399" s="136" t="s">
        <v>424</v>
      </c>
      <c r="C399" s="143" t="s">
        <v>425</v>
      </c>
      <c r="D399" s="137" t="s">
        <v>276</v>
      </c>
      <c r="E399" s="138">
        <v>1417.97</v>
      </c>
      <c r="F399" s="341"/>
      <c r="G399" s="139">
        <f t="shared" ref="G399:G408" si="7">E399*F399</f>
        <v>0</v>
      </c>
      <c r="H399" s="139">
        <v>0</v>
      </c>
      <c r="I399" s="139">
        <v>0</v>
      </c>
      <c r="J399" s="139">
        <v>25</v>
      </c>
      <c r="K399" s="139">
        <v>35449.25</v>
      </c>
      <c r="L399" s="139">
        <v>21</v>
      </c>
      <c r="M399" s="139">
        <v>42893.592499999999</v>
      </c>
      <c r="N399" s="138">
        <v>0</v>
      </c>
      <c r="O399" s="138">
        <v>0</v>
      </c>
      <c r="P399" s="138">
        <v>0</v>
      </c>
      <c r="Q399" s="138">
        <v>0</v>
      </c>
      <c r="R399" s="139"/>
      <c r="S399" s="139" t="s">
        <v>129</v>
      </c>
      <c r="T399" s="140" t="s">
        <v>129</v>
      </c>
      <c r="U399" s="121">
        <v>0</v>
      </c>
      <c r="V399" s="121">
        <v>0</v>
      </c>
      <c r="W399" s="121"/>
      <c r="X399" s="121" t="s">
        <v>130</v>
      </c>
      <c r="Y399" s="121" t="s">
        <v>131</v>
      </c>
      <c r="Z399" s="115"/>
      <c r="AA399" s="115"/>
      <c r="AB399" s="115"/>
      <c r="AC399" s="115"/>
      <c r="AD399" s="115"/>
      <c r="AE399" s="115"/>
      <c r="AF399" s="115"/>
      <c r="AG399" s="115" t="s">
        <v>132</v>
      </c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</row>
    <row r="400" spans="1:60" x14ac:dyDescent="0.4">
      <c r="A400" s="135"/>
      <c r="B400" s="136"/>
      <c r="C400" s="327" t="s">
        <v>791</v>
      </c>
      <c r="D400" s="328"/>
      <c r="E400" s="329">
        <v>1417.97</v>
      </c>
      <c r="F400" s="139"/>
      <c r="G400" s="139"/>
      <c r="H400" s="139"/>
      <c r="I400" s="139"/>
      <c r="J400" s="139"/>
      <c r="K400" s="139"/>
      <c r="L400" s="139"/>
      <c r="M400" s="139"/>
      <c r="N400" s="138"/>
      <c r="O400" s="138"/>
      <c r="P400" s="138"/>
      <c r="Q400" s="138"/>
      <c r="R400" s="139"/>
      <c r="S400" s="139"/>
      <c r="T400" s="140"/>
      <c r="U400" s="121"/>
      <c r="V400" s="121"/>
      <c r="W400" s="121"/>
      <c r="X400" s="121"/>
      <c r="Y400" s="121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</row>
    <row r="401" spans="1:60" x14ac:dyDescent="0.4">
      <c r="A401" s="135">
        <v>216</v>
      </c>
      <c r="B401" s="136" t="s">
        <v>426</v>
      </c>
      <c r="C401" s="143" t="s">
        <v>427</v>
      </c>
      <c r="D401" s="137" t="s">
        <v>276</v>
      </c>
      <c r="E401" s="138">
        <v>597.04</v>
      </c>
      <c r="F401" s="341"/>
      <c r="G401" s="139">
        <f t="shared" si="7"/>
        <v>0</v>
      </c>
      <c r="H401" s="139">
        <v>0</v>
      </c>
      <c r="I401" s="139">
        <v>0</v>
      </c>
      <c r="J401" s="139">
        <v>41.2</v>
      </c>
      <c r="K401" s="139">
        <v>24598.047999999999</v>
      </c>
      <c r="L401" s="139">
        <v>21</v>
      </c>
      <c r="M401" s="139">
        <v>29763.640499999998</v>
      </c>
      <c r="N401" s="138">
        <v>0</v>
      </c>
      <c r="O401" s="138">
        <v>0</v>
      </c>
      <c r="P401" s="138">
        <v>0</v>
      </c>
      <c r="Q401" s="138">
        <v>0</v>
      </c>
      <c r="R401" s="139"/>
      <c r="S401" s="139" t="s">
        <v>129</v>
      </c>
      <c r="T401" s="140" t="s">
        <v>129</v>
      </c>
      <c r="U401" s="121">
        <v>0.11</v>
      </c>
      <c r="V401" s="121">
        <v>65.674399999999991</v>
      </c>
      <c r="W401" s="121"/>
      <c r="X401" s="121" t="s">
        <v>130</v>
      </c>
      <c r="Y401" s="121" t="s">
        <v>131</v>
      </c>
      <c r="Z401" s="115"/>
      <c r="AA401" s="115"/>
      <c r="AB401" s="115"/>
      <c r="AC401" s="115"/>
      <c r="AD401" s="115"/>
      <c r="AE401" s="115"/>
      <c r="AF401" s="115"/>
      <c r="AG401" s="115" t="s">
        <v>132</v>
      </c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</row>
    <row r="402" spans="1:60" x14ac:dyDescent="0.4">
      <c r="A402" s="135"/>
      <c r="B402" s="136"/>
      <c r="C402" s="327" t="s">
        <v>792</v>
      </c>
      <c r="D402" s="328"/>
      <c r="E402" s="329">
        <v>597.04</v>
      </c>
      <c r="F402" s="139"/>
      <c r="G402" s="139"/>
      <c r="H402" s="139"/>
      <c r="I402" s="139"/>
      <c r="J402" s="139"/>
      <c r="K402" s="139"/>
      <c r="L402" s="139"/>
      <c r="M402" s="139"/>
      <c r="N402" s="138"/>
      <c r="O402" s="138"/>
      <c r="P402" s="138"/>
      <c r="Q402" s="138"/>
      <c r="R402" s="139"/>
      <c r="S402" s="139"/>
      <c r="T402" s="140"/>
      <c r="U402" s="121"/>
      <c r="V402" s="121"/>
      <c r="W402" s="121"/>
      <c r="X402" s="121"/>
      <c r="Y402" s="121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</row>
    <row r="403" spans="1:60" x14ac:dyDescent="0.4">
      <c r="A403" s="135">
        <v>217</v>
      </c>
      <c r="B403" s="136" t="s">
        <v>428</v>
      </c>
      <c r="C403" s="143" t="s">
        <v>429</v>
      </c>
      <c r="D403" s="137" t="s">
        <v>276</v>
      </c>
      <c r="E403" s="138">
        <v>72.48</v>
      </c>
      <c r="F403" s="341"/>
      <c r="G403" s="139">
        <f t="shared" si="7"/>
        <v>0</v>
      </c>
      <c r="H403" s="139">
        <v>0</v>
      </c>
      <c r="I403" s="139">
        <v>0</v>
      </c>
      <c r="J403" s="139">
        <v>1958</v>
      </c>
      <c r="K403" s="139">
        <v>141915.84</v>
      </c>
      <c r="L403" s="139">
        <v>21</v>
      </c>
      <c r="M403" s="139">
        <v>171718.16639999999</v>
      </c>
      <c r="N403" s="138">
        <v>0</v>
      </c>
      <c r="O403" s="138">
        <v>0</v>
      </c>
      <c r="P403" s="138">
        <v>0</v>
      </c>
      <c r="Q403" s="138">
        <v>0</v>
      </c>
      <c r="R403" s="139"/>
      <c r="S403" s="139" t="s">
        <v>129</v>
      </c>
      <c r="T403" s="140" t="s">
        <v>129</v>
      </c>
      <c r="U403" s="121">
        <v>0</v>
      </c>
      <c r="V403" s="121">
        <v>0</v>
      </c>
      <c r="W403" s="121"/>
      <c r="X403" s="121" t="s">
        <v>130</v>
      </c>
      <c r="Y403" s="121" t="s">
        <v>131</v>
      </c>
      <c r="Z403" s="115"/>
      <c r="AA403" s="115"/>
      <c r="AB403" s="115"/>
      <c r="AC403" s="115"/>
      <c r="AD403" s="115"/>
      <c r="AE403" s="115"/>
      <c r="AF403" s="115"/>
      <c r="AG403" s="115" t="s">
        <v>132</v>
      </c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</row>
    <row r="404" spans="1:60" x14ac:dyDescent="0.4">
      <c r="A404" s="135"/>
      <c r="B404" s="136"/>
      <c r="C404" s="327" t="s">
        <v>793</v>
      </c>
      <c r="D404" s="328"/>
      <c r="E404" s="329">
        <v>72.48</v>
      </c>
      <c r="F404" s="139"/>
      <c r="G404" s="139"/>
      <c r="H404" s="139"/>
      <c r="I404" s="139"/>
      <c r="J404" s="139"/>
      <c r="K404" s="139"/>
      <c r="L404" s="139"/>
      <c r="M404" s="139"/>
      <c r="N404" s="138"/>
      <c r="O404" s="138"/>
      <c r="P404" s="138"/>
      <c r="Q404" s="138"/>
      <c r="R404" s="139"/>
      <c r="S404" s="139"/>
      <c r="T404" s="140"/>
      <c r="U404" s="121"/>
      <c r="V404" s="121"/>
      <c r="W404" s="121"/>
      <c r="X404" s="121"/>
      <c r="Y404" s="121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</row>
    <row r="405" spans="1:60" x14ac:dyDescent="0.4">
      <c r="A405" s="135">
        <v>218</v>
      </c>
      <c r="B405" s="136" t="s">
        <v>430</v>
      </c>
      <c r="C405" s="143" t="s">
        <v>431</v>
      </c>
      <c r="D405" s="137" t="s">
        <v>276</v>
      </c>
      <c r="E405" s="138">
        <v>2.15</v>
      </c>
      <c r="F405" s="341"/>
      <c r="G405" s="139">
        <f t="shared" si="7"/>
        <v>0</v>
      </c>
      <c r="H405" s="139">
        <v>0</v>
      </c>
      <c r="I405" s="139">
        <v>0</v>
      </c>
      <c r="J405" s="139">
        <v>2825</v>
      </c>
      <c r="K405" s="139">
        <v>6073.75</v>
      </c>
      <c r="L405" s="139">
        <v>21</v>
      </c>
      <c r="M405" s="139">
        <v>7349.2375000000002</v>
      </c>
      <c r="N405" s="138">
        <v>0</v>
      </c>
      <c r="O405" s="138">
        <v>0</v>
      </c>
      <c r="P405" s="138">
        <v>0</v>
      </c>
      <c r="Q405" s="138">
        <v>0</v>
      </c>
      <c r="R405" s="139"/>
      <c r="S405" s="139" t="s">
        <v>129</v>
      </c>
      <c r="T405" s="140" t="s">
        <v>129</v>
      </c>
      <c r="U405" s="121">
        <v>0</v>
      </c>
      <c r="V405" s="121">
        <v>0</v>
      </c>
      <c r="W405" s="121"/>
      <c r="X405" s="121" t="s">
        <v>130</v>
      </c>
      <c r="Y405" s="121" t="s">
        <v>131</v>
      </c>
      <c r="Z405" s="115"/>
      <c r="AA405" s="115"/>
      <c r="AB405" s="115"/>
      <c r="AC405" s="115"/>
      <c r="AD405" s="115"/>
      <c r="AE405" s="115"/>
      <c r="AF405" s="115"/>
      <c r="AG405" s="115" t="s">
        <v>132</v>
      </c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</row>
    <row r="406" spans="1:60" x14ac:dyDescent="0.4">
      <c r="A406" s="135">
        <v>219</v>
      </c>
      <c r="B406" s="136" t="s">
        <v>432</v>
      </c>
      <c r="C406" s="143" t="s">
        <v>433</v>
      </c>
      <c r="D406" s="137" t="s">
        <v>276</v>
      </c>
      <c r="E406" s="138">
        <v>24.876670000000001</v>
      </c>
      <c r="F406" s="341"/>
      <c r="G406" s="139">
        <f t="shared" si="7"/>
        <v>0</v>
      </c>
      <c r="H406" s="139">
        <v>0</v>
      </c>
      <c r="I406" s="139">
        <v>0</v>
      </c>
      <c r="J406" s="139">
        <v>256</v>
      </c>
      <c r="K406" s="139">
        <v>6368.4275200000002</v>
      </c>
      <c r="L406" s="139">
        <v>21</v>
      </c>
      <c r="M406" s="139">
        <v>7705.8002999999999</v>
      </c>
      <c r="N406" s="138">
        <v>0</v>
      </c>
      <c r="O406" s="138">
        <v>0</v>
      </c>
      <c r="P406" s="138">
        <v>0</v>
      </c>
      <c r="Q406" s="138">
        <v>0</v>
      </c>
      <c r="R406" s="139"/>
      <c r="S406" s="139" t="s">
        <v>129</v>
      </c>
      <c r="T406" s="140" t="s">
        <v>129</v>
      </c>
      <c r="U406" s="121">
        <v>0.65</v>
      </c>
      <c r="V406" s="121">
        <v>16.169835500000001</v>
      </c>
      <c r="W406" s="121"/>
      <c r="X406" s="121" t="s">
        <v>130</v>
      </c>
      <c r="Y406" s="121" t="s">
        <v>131</v>
      </c>
      <c r="Z406" s="115"/>
      <c r="AA406" s="115"/>
      <c r="AB406" s="115"/>
      <c r="AC406" s="115"/>
      <c r="AD406" s="115"/>
      <c r="AE406" s="115"/>
      <c r="AF406" s="115"/>
      <c r="AG406" s="115" t="s">
        <v>434</v>
      </c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</row>
    <row r="407" spans="1:60" x14ac:dyDescent="0.4">
      <c r="A407" s="135"/>
      <c r="B407" s="136"/>
      <c r="C407" s="327" t="s">
        <v>794</v>
      </c>
      <c r="D407" s="328"/>
      <c r="E407" s="329">
        <v>24.876670000000001</v>
      </c>
      <c r="F407" s="139"/>
      <c r="G407" s="139"/>
      <c r="H407" s="139"/>
      <c r="I407" s="139"/>
      <c r="J407" s="139"/>
      <c r="K407" s="139"/>
      <c r="L407" s="139"/>
      <c r="M407" s="139"/>
      <c r="N407" s="138"/>
      <c r="O407" s="138"/>
      <c r="P407" s="138"/>
      <c r="Q407" s="138"/>
      <c r="R407" s="139"/>
      <c r="S407" s="139"/>
      <c r="T407" s="140"/>
      <c r="U407" s="121"/>
      <c r="V407" s="121"/>
      <c r="W407" s="121"/>
      <c r="X407" s="121"/>
      <c r="Y407" s="121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</row>
    <row r="408" spans="1:60" x14ac:dyDescent="0.4">
      <c r="A408" s="135">
        <v>220</v>
      </c>
      <c r="B408" s="136" t="s">
        <v>435</v>
      </c>
      <c r="C408" s="143" t="s">
        <v>436</v>
      </c>
      <c r="D408" s="137" t="s">
        <v>276</v>
      </c>
      <c r="E408" s="138">
        <v>74.629159999999999</v>
      </c>
      <c r="F408" s="341"/>
      <c r="G408" s="139">
        <f t="shared" si="7"/>
        <v>0</v>
      </c>
      <c r="H408" s="139">
        <v>0</v>
      </c>
      <c r="I408" s="139">
        <v>0</v>
      </c>
      <c r="J408" s="139">
        <v>369.5</v>
      </c>
      <c r="K408" s="139">
        <v>27575.474620000001</v>
      </c>
      <c r="L408" s="139">
        <v>21</v>
      </c>
      <c r="M408" s="139">
        <v>33366.318700000003</v>
      </c>
      <c r="N408" s="138">
        <v>0</v>
      </c>
      <c r="O408" s="138">
        <v>0</v>
      </c>
      <c r="P408" s="138">
        <v>0</v>
      </c>
      <c r="Q408" s="138">
        <v>0</v>
      </c>
      <c r="R408" s="139"/>
      <c r="S408" s="139" t="s">
        <v>129</v>
      </c>
      <c r="T408" s="140" t="s">
        <v>129</v>
      </c>
      <c r="U408" s="121">
        <v>0.94</v>
      </c>
      <c r="V408" s="121">
        <v>70.151410399999989</v>
      </c>
      <c r="W408" s="121"/>
      <c r="X408" s="121" t="s">
        <v>437</v>
      </c>
      <c r="Y408" s="121" t="s">
        <v>131</v>
      </c>
      <c r="Z408" s="115"/>
      <c r="AA408" s="115"/>
      <c r="AB408" s="115"/>
      <c r="AC408" s="115"/>
      <c r="AD408" s="115"/>
      <c r="AE408" s="115"/>
      <c r="AF408" s="115"/>
      <c r="AG408" s="115" t="s">
        <v>438</v>
      </c>
      <c r="AH408" s="115"/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</row>
    <row r="409" spans="1:60" x14ac:dyDescent="0.4">
      <c r="A409" s="123" t="s">
        <v>126</v>
      </c>
      <c r="B409" s="124" t="s">
        <v>99</v>
      </c>
      <c r="C409" s="142" t="s">
        <v>24</v>
      </c>
      <c r="D409" s="125"/>
      <c r="E409" s="126"/>
      <c r="F409" s="127"/>
      <c r="G409" s="127">
        <f>G410+G411+G413+G416+G419+G422+G426+G431+G433+G435+G437+G439+G443+G444+G445+G446+G447+G448+G449</f>
        <v>0</v>
      </c>
      <c r="H409" s="127"/>
      <c r="I409" s="127">
        <v>0</v>
      </c>
      <c r="J409" s="127"/>
      <c r="K409" s="127">
        <v>283847.56</v>
      </c>
      <c r="L409" s="127"/>
      <c r="M409" s="127"/>
      <c r="N409" s="126"/>
      <c r="O409" s="126"/>
      <c r="P409" s="126"/>
      <c r="Q409" s="126"/>
      <c r="R409" s="127"/>
      <c r="S409" s="127"/>
      <c r="T409" s="128"/>
      <c r="U409" s="122"/>
      <c r="V409" s="122"/>
      <c r="W409" s="122"/>
      <c r="X409" s="122"/>
      <c r="Y409" s="122"/>
      <c r="AG409" t="s">
        <v>127</v>
      </c>
    </row>
    <row r="410" spans="1:60" x14ac:dyDescent="0.4">
      <c r="A410" s="135">
        <v>221</v>
      </c>
      <c r="B410" s="136" t="s">
        <v>439</v>
      </c>
      <c r="C410" s="143" t="s">
        <v>440</v>
      </c>
      <c r="D410" s="137" t="s">
        <v>441</v>
      </c>
      <c r="E410" s="138">
        <v>1</v>
      </c>
      <c r="F410" s="341"/>
      <c r="G410" s="139">
        <f>E410*F410</f>
        <v>0</v>
      </c>
      <c r="H410" s="139">
        <v>0</v>
      </c>
      <c r="I410" s="139">
        <v>0</v>
      </c>
      <c r="J410" s="139">
        <v>5000</v>
      </c>
      <c r="K410" s="139">
        <v>5000</v>
      </c>
      <c r="L410" s="139">
        <v>21</v>
      </c>
      <c r="M410" s="139">
        <v>6050</v>
      </c>
      <c r="N410" s="138">
        <v>0</v>
      </c>
      <c r="O410" s="138">
        <v>0</v>
      </c>
      <c r="P410" s="138">
        <v>0</v>
      </c>
      <c r="Q410" s="138">
        <v>0</v>
      </c>
      <c r="R410" s="139"/>
      <c r="S410" s="139" t="s">
        <v>129</v>
      </c>
      <c r="T410" s="140" t="s">
        <v>169</v>
      </c>
      <c r="U410" s="121">
        <v>0</v>
      </c>
      <c r="V410" s="121">
        <v>0</v>
      </c>
      <c r="W410" s="121"/>
      <c r="X410" s="121" t="s">
        <v>442</v>
      </c>
      <c r="Y410" s="121" t="s">
        <v>131</v>
      </c>
      <c r="Z410" s="115"/>
      <c r="AA410" s="115"/>
      <c r="AB410" s="115"/>
      <c r="AC410" s="115"/>
      <c r="AD410" s="115"/>
      <c r="AE410" s="115"/>
      <c r="AF410" s="115"/>
      <c r="AG410" s="115" t="s">
        <v>443</v>
      </c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</row>
    <row r="411" spans="1:60" x14ac:dyDescent="0.4">
      <c r="A411" s="129">
        <v>222</v>
      </c>
      <c r="B411" s="130" t="s">
        <v>444</v>
      </c>
      <c r="C411" s="144" t="s">
        <v>445</v>
      </c>
      <c r="D411" s="131" t="s">
        <v>441</v>
      </c>
      <c r="E411" s="132">
        <v>1</v>
      </c>
      <c r="F411" s="343"/>
      <c r="G411" s="139">
        <f>E411*F411</f>
        <v>0</v>
      </c>
      <c r="H411" s="133">
        <v>0</v>
      </c>
      <c r="I411" s="133">
        <v>0</v>
      </c>
      <c r="J411" s="133">
        <v>3000</v>
      </c>
      <c r="K411" s="133">
        <v>3000</v>
      </c>
      <c r="L411" s="133">
        <v>21</v>
      </c>
      <c r="M411" s="133">
        <v>3630</v>
      </c>
      <c r="N411" s="132">
        <v>0</v>
      </c>
      <c r="O411" s="132">
        <v>0</v>
      </c>
      <c r="P411" s="132">
        <v>0</v>
      </c>
      <c r="Q411" s="132">
        <v>0</v>
      </c>
      <c r="R411" s="133"/>
      <c r="S411" s="133" t="s">
        <v>129</v>
      </c>
      <c r="T411" s="134" t="s">
        <v>169</v>
      </c>
      <c r="U411" s="121">
        <v>0</v>
      </c>
      <c r="V411" s="121">
        <v>0</v>
      </c>
      <c r="W411" s="121"/>
      <c r="X411" s="121" t="s">
        <v>442</v>
      </c>
      <c r="Y411" s="121" t="s">
        <v>131</v>
      </c>
      <c r="Z411" s="115"/>
      <c r="AA411" s="115"/>
      <c r="AB411" s="115"/>
      <c r="AC411" s="115"/>
      <c r="AD411" s="115"/>
      <c r="AE411" s="115"/>
      <c r="AF411" s="115"/>
      <c r="AG411" s="115" t="s">
        <v>443</v>
      </c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</row>
    <row r="412" spans="1:60" ht="20.7" customHeight="1" outlineLevel="1" x14ac:dyDescent="0.4">
      <c r="A412" s="118"/>
      <c r="B412" s="119"/>
      <c r="C412" s="331" t="s">
        <v>446</v>
      </c>
      <c r="D412" s="331"/>
      <c r="E412" s="331"/>
      <c r="F412" s="331"/>
      <c r="G412" s="331"/>
      <c r="H412" s="121"/>
      <c r="I412" s="121"/>
      <c r="J412" s="121"/>
      <c r="K412" s="121"/>
      <c r="L412" s="121"/>
      <c r="M412" s="121"/>
      <c r="N412" s="120"/>
      <c r="O412" s="120"/>
      <c r="P412" s="120"/>
      <c r="Q412" s="120"/>
      <c r="R412" s="121"/>
      <c r="S412" s="121"/>
      <c r="T412" s="121"/>
      <c r="U412" s="121"/>
      <c r="V412" s="121"/>
      <c r="W412" s="121"/>
      <c r="X412" s="121"/>
      <c r="Y412" s="121"/>
      <c r="Z412" s="115"/>
      <c r="AA412" s="115"/>
      <c r="AB412" s="115"/>
      <c r="AC412" s="115"/>
      <c r="AD412" s="115"/>
      <c r="AE412" s="115"/>
      <c r="AF412" s="115"/>
      <c r="AG412" s="115" t="s">
        <v>142</v>
      </c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41" t="str">
        <f>C412</f>
        <v>Zaměření a vytýčení stávajících inženýrských sítí v místě stavby z hlediska jejich ochrany při provádění stavby.</v>
      </c>
      <c r="BB412" s="115"/>
      <c r="BC412" s="115"/>
      <c r="BD412" s="115"/>
      <c r="BE412" s="115"/>
      <c r="BF412" s="115"/>
      <c r="BG412" s="115"/>
      <c r="BH412" s="115"/>
    </row>
    <row r="413" spans="1:60" x14ac:dyDescent="0.4">
      <c r="A413" s="129">
        <v>223</v>
      </c>
      <c r="B413" s="130" t="s">
        <v>447</v>
      </c>
      <c r="C413" s="144" t="s">
        <v>448</v>
      </c>
      <c r="D413" s="131" t="s">
        <v>441</v>
      </c>
      <c r="E413" s="132">
        <v>1</v>
      </c>
      <c r="F413" s="343"/>
      <c r="G413" s="139">
        <f>E413*F413</f>
        <v>0</v>
      </c>
      <c r="H413" s="133">
        <v>0</v>
      </c>
      <c r="I413" s="133">
        <v>0</v>
      </c>
      <c r="J413" s="133">
        <v>53365.86</v>
      </c>
      <c r="K413" s="133">
        <v>53365.86</v>
      </c>
      <c r="L413" s="133">
        <v>21</v>
      </c>
      <c r="M413" s="133">
        <v>64572.690600000002</v>
      </c>
      <c r="N413" s="132">
        <v>0</v>
      </c>
      <c r="O413" s="132">
        <v>0</v>
      </c>
      <c r="P413" s="132">
        <v>0</v>
      </c>
      <c r="Q413" s="132">
        <v>0</v>
      </c>
      <c r="R413" s="133"/>
      <c r="S413" s="133" t="s">
        <v>129</v>
      </c>
      <c r="T413" s="134" t="s">
        <v>169</v>
      </c>
      <c r="U413" s="121">
        <v>0</v>
      </c>
      <c r="V413" s="121">
        <v>0</v>
      </c>
      <c r="W413" s="121"/>
      <c r="X413" s="121" t="s">
        <v>442</v>
      </c>
      <c r="Y413" s="121" t="s">
        <v>131</v>
      </c>
      <c r="Z413" s="115"/>
      <c r="AA413" s="115"/>
      <c r="AB413" s="115"/>
      <c r="AC413" s="115"/>
      <c r="AD413" s="115"/>
      <c r="AE413" s="115"/>
      <c r="AF413" s="115"/>
      <c r="AG413" s="115" t="s">
        <v>449</v>
      </c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</row>
    <row r="414" spans="1:60" ht="30.9" customHeight="1" outlineLevel="1" x14ac:dyDescent="0.4">
      <c r="A414" s="118"/>
      <c r="B414" s="119"/>
      <c r="C414" s="313" t="s">
        <v>450</v>
      </c>
      <c r="D414" s="313"/>
      <c r="E414" s="313"/>
      <c r="F414" s="313"/>
      <c r="G414" s="313"/>
      <c r="H414" s="121"/>
      <c r="I414" s="121"/>
      <c r="J414" s="121"/>
      <c r="K414" s="121"/>
      <c r="L414" s="121"/>
      <c r="M414" s="121"/>
      <c r="N414" s="120"/>
      <c r="O414" s="120"/>
      <c r="P414" s="120"/>
      <c r="Q414" s="120"/>
      <c r="R414" s="121"/>
      <c r="S414" s="121"/>
      <c r="T414" s="121"/>
      <c r="U414" s="121"/>
      <c r="V414" s="121"/>
      <c r="W414" s="121"/>
      <c r="X414" s="121"/>
      <c r="Y414" s="121"/>
      <c r="Z414" s="115"/>
      <c r="AA414" s="115"/>
      <c r="AB414" s="115"/>
      <c r="AC414" s="115"/>
      <c r="AD414" s="115"/>
      <c r="AE414" s="115"/>
      <c r="AF414" s="115"/>
      <c r="AG414" s="115" t="s">
        <v>142</v>
      </c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41" t="str">
        <f>C414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14" s="115"/>
      <c r="BC414" s="115"/>
      <c r="BD414" s="115"/>
      <c r="BE414" s="115"/>
      <c r="BF414" s="115"/>
      <c r="BG414" s="115"/>
      <c r="BH414" s="115"/>
    </row>
    <row r="415" spans="1:60" ht="81.900000000000006" customHeight="1" outlineLevel="2" x14ac:dyDescent="0.4">
      <c r="A415" s="118"/>
      <c r="B415" s="119"/>
      <c r="C415" s="330" t="s">
        <v>451</v>
      </c>
      <c r="D415" s="330"/>
      <c r="E415" s="330"/>
      <c r="F415" s="330"/>
      <c r="G415" s="330"/>
      <c r="H415" s="121"/>
      <c r="I415" s="121"/>
      <c r="J415" s="121"/>
      <c r="K415" s="121"/>
      <c r="L415" s="121"/>
      <c r="M415" s="121"/>
      <c r="N415" s="120"/>
      <c r="O415" s="120"/>
      <c r="P415" s="120"/>
      <c r="Q415" s="120"/>
      <c r="R415" s="121"/>
      <c r="S415" s="121"/>
      <c r="T415" s="121"/>
      <c r="U415" s="121"/>
      <c r="V415" s="121"/>
      <c r="W415" s="121"/>
      <c r="X415" s="121"/>
      <c r="Y415" s="121"/>
      <c r="Z415" s="115"/>
      <c r="AA415" s="115"/>
      <c r="AB415" s="115"/>
      <c r="AC415" s="115"/>
      <c r="AD415" s="115"/>
      <c r="AE415" s="115"/>
      <c r="AF415" s="115"/>
      <c r="AG415" s="115" t="s">
        <v>142</v>
      </c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41" t="str">
        <f>C415</f>
        <v>Vybudování zpevněných ploch pro skladování materiálu, doprava a osazení kontejnerů pro skladování. Sejmutí ornice, hrubá úprava terénu a zpevnění ploch pro objekty soc.zařízení staveniště a kanceláří stavby, provizor.komunikace. Doprava a osazení mobilních buněk soc.zařízení ( umývárny,toalety, šatny). Doprava a osazení dočasného oplocení staveniště, informačních tabulí. Doprava a osazení kanceláří stavby a technického dozoru. Zřízení vnitrostaveništního rozvodu energie od připojení na hlavní přívod na staveništi vč. rozvaděčů pro připojení přenosných zásuvkových skříní, obecné osvětlení staveniště. Zřízení základů a opěrných konstrukcí pro stavební stroje. Zřízení přípojky el.energie ,vody, kanalizace náhradní zdroj el.energie. Opatření na ochranu sousedních pozemků. Zřízení ochranných stříšek nad vstupy.</v>
      </c>
      <c r="BB415" s="115"/>
      <c r="BC415" s="115"/>
      <c r="BD415" s="115"/>
      <c r="BE415" s="115"/>
      <c r="BF415" s="115"/>
      <c r="BG415" s="115"/>
      <c r="BH415" s="115"/>
    </row>
    <row r="416" spans="1:60" x14ac:dyDescent="0.4">
      <c r="A416" s="129">
        <v>224</v>
      </c>
      <c r="B416" s="130" t="s">
        <v>452</v>
      </c>
      <c r="C416" s="144" t="s">
        <v>453</v>
      </c>
      <c r="D416" s="131" t="s">
        <v>441</v>
      </c>
      <c r="E416" s="132">
        <v>1</v>
      </c>
      <c r="F416" s="343"/>
      <c r="G416" s="139">
        <f>E416*F416</f>
        <v>0</v>
      </c>
      <c r="H416" s="133">
        <v>0</v>
      </c>
      <c r="I416" s="133">
        <v>0</v>
      </c>
      <c r="J416" s="133">
        <v>29532.639999999999</v>
      </c>
      <c r="K416" s="133">
        <v>29532.639999999999</v>
      </c>
      <c r="L416" s="133">
        <v>21</v>
      </c>
      <c r="M416" s="133">
        <v>35734.494399999996</v>
      </c>
      <c r="N416" s="132">
        <v>0</v>
      </c>
      <c r="O416" s="132">
        <v>0</v>
      </c>
      <c r="P416" s="132">
        <v>0</v>
      </c>
      <c r="Q416" s="132">
        <v>0</v>
      </c>
      <c r="R416" s="133"/>
      <c r="S416" s="133" t="s">
        <v>129</v>
      </c>
      <c r="T416" s="134" t="s">
        <v>169</v>
      </c>
      <c r="U416" s="121">
        <v>0</v>
      </c>
      <c r="V416" s="121">
        <v>0</v>
      </c>
      <c r="W416" s="121"/>
      <c r="X416" s="121" t="s">
        <v>442</v>
      </c>
      <c r="Y416" s="121" t="s">
        <v>131</v>
      </c>
      <c r="Z416" s="115"/>
      <c r="AA416" s="115"/>
      <c r="AB416" s="115"/>
      <c r="AC416" s="115"/>
      <c r="AD416" s="115"/>
      <c r="AE416" s="115"/>
      <c r="AF416" s="115"/>
      <c r="AG416" s="115" t="s">
        <v>454</v>
      </c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</row>
    <row r="417" spans="1:60" ht="30.9" customHeight="1" outlineLevel="1" x14ac:dyDescent="0.4">
      <c r="A417" s="118"/>
      <c r="B417" s="119"/>
      <c r="C417" s="313" t="s">
        <v>455</v>
      </c>
      <c r="D417" s="313"/>
      <c r="E417" s="313"/>
      <c r="F417" s="313"/>
      <c r="G417" s="313"/>
      <c r="H417" s="121"/>
      <c r="I417" s="121"/>
      <c r="J417" s="121"/>
      <c r="K417" s="121"/>
      <c r="L417" s="121"/>
      <c r="M417" s="121"/>
      <c r="N417" s="120"/>
      <c r="O417" s="120"/>
      <c r="P417" s="120"/>
      <c r="Q417" s="120"/>
      <c r="R417" s="121"/>
      <c r="S417" s="121"/>
      <c r="T417" s="121"/>
      <c r="U417" s="121"/>
      <c r="V417" s="121"/>
      <c r="W417" s="121"/>
      <c r="X417" s="121"/>
      <c r="Y417" s="121"/>
      <c r="Z417" s="115"/>
      <c r="AA417" s="115"/>
      <c r="AB417" s="115"/>
      <c r="AC417" s="115"/>
      <c r="AD417" s="115"/>
      <c r="AE417" s="115"/>
      <c r="AF417" s="115"/>
      <c r="AG417" s="115" t="s">
        <v>142</v>
      </c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41" t="str">
        <f>C417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17" s="115"/>
      <c r="BC417" s="115"/>
      <c r="BD417" s="115"/>
      <c r="BE417" s="115"/>
      <c r="BF417" s="115"/>
      <c r="BG417" s="115"/>
      <c r="BH417" s="115"/>
    </row>
    <row r="418" spans="1:60" ht="81.900000000000006" customHeight="1" outlineLevel="2" x14ac:dyDescent="0.4">
      <c r="A418" s="118"/>
      <c r="B418" s="119"/>
      <c r="C418" s="330" t="s">
        <v>456</v>
      </c>
      <c r="D418" s="330"/>
      <c r="E418" s="330"/>
      <c r="F418" s="330"/>
      <c r="G418" s="330"/>
      <c r="H418" s="121"/>
      <c r="I418" s="121"/>
      <c r="J418" s="121"/>
      <c r="K418" s="121"/>
      <c r="L418" s="121"/>
      <c r="M418" s="121"/>
      <c r="N418" s="120"/>
      <c r="O418" s="120"/>
      <c r="P418" s="120"/>
      <c r="Q418" s="120"/>
      <c r="R418" s="121"/>
      <c r="S418" s="121"/>
      <c r="T418" s="121"/>
      <c r="U418" s="121"/>
      <c r="V418" s="121"/>
      <c r="W418" s="121"/>
      <c r="X418" s="121"/>
      <c r="Y418" s="121"/>
      <c r="Z418" s="115"/>
      <c r="AA418" s="115"/>
      <c r="AB418" s="115"/>
      <c r="AC418" s="115"/>
      <c r="AD418" s="115"/>
      <c r="AE418" s="115"/>
      <c r="AF418" s="115"/>
      <c r="AG418" s="115" t="s">
        <v>142</v>
      </c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41" t="str">
        <f>C418</f>
        <v>Zřízení trvalé, dočasné deponie a mezideponie, příjezdy a přístupy na staveniště, úpravy staveniště z hlediska bezpečnosti a ochrany zdraví třetích osob, vč. nutných úprav pro osoby s omezenou schopností pohybu a orientace, uspořádání a bezpečnost staveniště z hlediska ochrany veřejných zájmů, dodržení podmínek pro provádění staveb z hlediska BOZP, dodržování podmínek pro ochranu životního prostředí při výstavbě, dodržení podmínek - možnosti nakládání s odpady, splnění zvláštních požadavků na provádění stavby, které vyžadují bezpečnostní opatření. Provozní náklady na energie,náklady na vybavení objektů, náklady na údržbu objektu, náklady na úklid ploch využívaných pro objekt. Náklady spojené s pravidelným úklidem kolem stavby.</v>
      </c>
      <c r="BB418" s="115"/>
      <c r="BC418" s="115"/>
      <c r="BD418" s="115"/>
      <c r="BE418" s="115"/>
      <c r="BF418" s="115"/>
      <c r="BG418" s="115"/>
      <c r="BH418" s="115"/>
    </row>
    <row r="419" spans="1:60" x14ac:dyDescent="0.4">
      <c r="A419" s="129">
        <v>225</v>
      </c>
      <c r="B419" s="130" t="s">
        <v>457</v>
      </c>
      <c r="C419" s="144" t="s">
        <v>458</v>
      </c>
      <c r="D419" s="131" t="s">
        <v>441</v>
      </c>
      <c r="E419" s="132">
        <v>1</v>
      </c>
      <c r="F419" s="343"/>
      <c r="G419" s="139">
        <f>E419*F419</f>
        <v>0</v>
      </c>
      <c r="H419" s="133">
        <v>0</v>
      </c>
      <c r="I419" s="133">
        <v>0</v>
      </c>
      <c r="J419" s="133">
        <v>14554.32</v>
      </c>
      <c r="K419" s="133">
        <v>14554.32</v>
      </c>
      <c r="L419" s="133">
        <v>21</v>
      </c>
      <c r="M419" s="133">
        <v>17610.727199999998</v>
      </c>
      <c r="N419" s="132">
        <v>0</v>
      </c>
      <c r="O419" s="132">
        <v>0</v>
      </c>
      <c r="P419" s="132">
        <v>0</v>
      </c>
      <c r="Q419" s="132">
        <v>0</v>
      </c>
      <c r="R419" s="133"/>
      <c r="S419" s="133" t="s">
        <v>129</v>
      </c>
      <c r="T419" s="134" t="s">
        <v>169</v>
      </c>
      <c r="U419" s="121">
        <v>0</v>
      </c>
      <c r="V419" s="121">
        <v>0</v>
      </c>
      <c r="W419" s="121"/>
      <c r="X419" s="121" t="s">
        <v>442</v>
      </c>
      <c r="Y419" s="121" t="s">
        <v>131</v>
      </c>
      <c r="Z419" s="115"/>
      <c r="AA419" s="115"/>
      <c r="AB419" s="115"/>
      <c r="AC419" s="115"/>
      <c r="AD419" s="115"/>
      <c r="AE419" s="115"/>
      <c r="AF419" s="115"/>
      <c r="AG419" s="115" t="s">
        <v>449</v>
      </c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</row>
    <row r="420" spans="1:60" ht="30.9" customHeight="1" outlineLevel="1" x14ac:dyDescent="0.4">
      <c r="A420" s="118"/>
      <c r="B420" s="119"/>
      <c r="C420" s="313" t="s">
        <v>459</v>
      </c>
      <c r="D420" s="313"/>
      <c r="E420" s="313"/>
      <c r="F420" s="313"/>
      <c r="G420" s="313"/>
      <c r="H420" s="121"/>
      <c r="I420" s="121"/>
      <c r="J420" s="121"/>
      <c r="K420" s="121"/>
      <c r="L420" s="121"/>
      <c r="M420" s="121"/>
      <c r="N420" s="120"/>
      <c r="O420" s="120"/>
      <c r="P420" s="120"/>
      <c r="Q420" s="120"/>
      <c r="R420" s="121"/>
      <c r="S420" s="121"/>
      <c r="T420" s="121"/>
      <c r="U420" s="121"/>
      <c r="V420" s="121"/>
      <c r="W420" s="121"/>
      <c r="X420" s="121"/>
      <c r="Y420" s="121"/>
      <c r="Z420" s="115"/>
      <c r="AA420" s="115"/>
      <c r="AB420" s="115"/>
      <c r="AC420" s="115"/>
      <c r="AD420" s="115"/>
      <c r="AE420" s="115"/>
      <c r="AF420" s="115"/>
      <c r="AG420" s="115" t="s">
        <v>142</v>
      </c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41" t="str">
        <f>C420</f>
        <v>Odstranění objektů zařízení staveniště včetně přípojek energií a jejich odvoz. Položka zahrnuje i náklady na úpravu povrchů po odstranění zařízení staveniště ( zatravnění, ornice)  a úklid ploch, na kterých bylo zařízení staveniště provozováno.</v>
      </c>
      <c r="BB420" s="115"/>
      <c r="BC420" s="115"/>
      <c r="BD420" s="115"/>
      <c r="BE420" s="115"/>
      <c r="BF420" s="115"/>
      <c r="BG420" s="115"/>
      <c r="BH420" s="115"/>
    </row>
    <row r="421" spans="1:60" ht="20.7" customHeight="1" outlineLevel="2" x14ac:dyDescent="0.4">
      <c r="A421" s="118"/>
      <c r="B421" s="119"/>
      <c r="C421" s="330" t="s">
        <v>460</v>
      </c>
      <c r="D421" s="330"/>
      <c r="E421" s="330"/>
      <c r="F421" s="330"/>
      <c r="G421" s="330"/>
      <c r="H421" s="121"/>
      <c r="I421" s="121"/>
      <c r="J421" s="121"/>
      <c r="K421" s="121"/>
      <c r="L421" s="121"/>
      <c r="M421" s="121"/>
      <c r="N421" s="120"/>
      <c r="O421" s="120"/>
      <c r="P421" s="120"/>
      <c r="Q421" s="120"/>
      <c r="R421" s="121"/>
      <c r="S421" s="121"/>
      <c r="T421" s="121"/>
      <c r="U421" s="121"/>
      <c r="V421" s="121"/>
      <c r="W421" s="121"/>
      <c r="X421" s="121"/>
      <c r="Y421" s="121"/>
      <c r="Z421" s="115"/>
      <c r="AA421" s="115"/>
      <c r="AB421" s="115"/>
      <c r="AC421" s="115"/>
      <c r="AD421" s="115"/>
      <c r="AE421" s="115"/>
      <c r="AF421" s="115"/>
      <c r="AG421" s="115" t="s">
        <v>142</v>
      </c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41" t="str">
        <f>C421</f>
        <v>Náklady zhotovitele spojené s kompletní likvidací zařízení staveniště vč. uvedení všech dotčených ploch a zařízení do bezvadného stavu.</v>
      </c>
      <c r="BB421" s="115"/>
      <c r="BC421" s="115"/>
      <c r="BD421" s="115"/>
      <c r="BE421" s="115"/>
      <c r="BF421" s="115"/>
      <c r="BG421" s="115"/>
      <c r="BH421" s="115"/>
    </row>
    <row r="422" spans="1:60" x14ac:dyDescent="0.4">
      <c r="A422" s="129">
        <v>226</v>
      </c>
      <c r="B422" s="130" t="s">
        <v>461</v>
      </c>
      <c r="C422" s="144" t="s">
        <v>462</v>
      </c>
      <c r="D422" s="131" t="s">
        <v>441</v>
      </c>
      <c r="E422" s="132">
        <v>1</v>
      </c>
      <c r="F422" s="343"/>
      <c r="G422" s="139">
        <f>E422*F422</f>
        <v>0</v>
      </c>
      <c r="H422" s="133">
        <v>0</v>
      </c>
      <c r="I422" s="133">
        <v>0</v>
      </c>
      <c r="J422" s="133">
        <v>6152.63</v>
      </c>
      <c r="K422" s="133">
        <v>6152.63</v>
      </c>
      <c r="L422" s="133">
        <v>21</v>
      </c>
      <c r="M422" s="133">
        <v>7444.6822999999995</v>
      </c>
      <c r="N422" s="132">
        <v>0</v>
      </c>
      <c r="O422" s="132">
        <v>0</v>
      </c>
      <c r="P422" s="132">
        <v>0</v>
      </c>
      <c r="Q422" s="132">
        <v>0</v>
      </c>
      <c r="R422" s="133"/>
      <c r="S422" s="133" t="s">
        <v>129</v>
      </c>
      <c r="T422" s="134" t="s">
        <v>169</v>
      </c>
      <c r="U422" s="121">
        <v>0</v>
      </c>
      <c r="V422" s="121">
        <v>0</v>
      </c>
      <c r="W422" s="121"/>
      <c r="X422" s="121" t="s">
        <v>442</v>
      </c>
      <c r="Y422" s="121" t="s">
        <v>131</v>
      </c>
      <c r="Z422" s="115"/>
      <c r="AA422" s="115"/>
      <c r="AB422" s="115"/>
      <c r="AC422" s="115"/>
      <c r="AD422" s="115"/>
      <c r="AE422" s="115"/>
      <c r="AF422" s="115"/>
      <c r="AG422" s="115" t="s">
        <v>454</v>
      </c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</row>
    <row r="423" spans="1:60" ht="12.3" customHeight="1" outlineLevel="1" x14ac:dyDescent="0.4">
      <c r="A423" s="118"/>
      <c r="B423" s="119"/>
      <c r="C423" s="313" t="s">
        <v>463</v>
      </c>
      <c r="D423" s="313"/>
      <c r="E423" s="313"/>
      <c r="F423" s="313"/>
      <c r="G423" s="313"/>
      <c r="H423" s="121"/>
      <c r="I423" s="121"/>
      <c r="J423" s="121"/>
      <c r="K423" s="121"/>
      <c r="L423" s="121"/>
      <c r="M423" s="121"/>
      <c r="N423" s="120"/>
      <c r="O423" s="120"/>
      <c r="P423" s="120"/>
      <c r="Q423" s="120"/>
      <c r="R423" s="121"/>
      <c r="S423" s="121"/>
      <c r="T423" s="121"/>
      <c r="U423" s="121"/>
      <c r="V423" s="121"/>
      <c r="W423" s="121"/>
      <c r="X423" s="121"/>
      <c r="Y423" s="121"/>
      <c r="Z423" s="115"/>
      <c r="AA423" s="115"/>
      <c r="AB423" s="115"/>
      <c r="AC423" s="115"/>
      <c r="AD423" s="115"/>
      <c r="AE423" s="115"/>
      <c r="AF423" s="115"/>
      <c r="AG423" s="115" t="s">
        <v>142</v>
      </c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</row>
    <row r="424" spans="1:60" ht="12.3" customHeight="1" outlineLevel="2" x14ac:dyDescent="0.4">
      <c r="A424" s="118"/>
      <c r="B424" s="119"/>
      <c r="C424" s="322" t="s">
        <v>464</v>
      </c>
      <c r="D424" s="322"/>
      <c r="E424" s="322"/>
      <c r="F424" s="322"/>
      <c r="G424" s="322"/>
      <c r="H424" s="121"/>
      <c r="I424" s="121"/>
      <c r="J424" s="121"/>
      <c r="K424" s="121"/>
      <c r="L424" s="121"/>
      <c r="M424" s="121"/>
      <c r="N424" s="120"/>
      <c r="O424" s="120"/>
      <c r="P424" s="120"/>
      <c r="Q424" s="120"/>
      <c r="R424" s="121"/>
      <c r="S424" s="121"/>
      <c r="T424" s="121"/>
      <c r="U424" s="121"/>
      <c r="V424" s="121"/>
      <c r="W424" s="121"/>
      <c r="X424" s="121"/>
      <c r="Y424" s="121"/>
      <c r="Z424" s="115"/>
      <c r="AA424" s="115"/>
      <c r="AB424" s="115"/>
      <c r="AC424" s="115"/>
      <c r="AD424" s="115"/>
      <c r="AE424" s="115"/>
      <c r="AF424" s="115"/>
      <c r="AG424" s="115" t="s">
        <v>142</v>
      </c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41" t="str">
        <f>C424</f>
        <v>Náklady zhotovitele související se zajištěním a provedením kompletního díla dle PD a souvisejících dokladů.</v>
      </c>
      <c r="BB424" s="115"/>
      <c r="BC424" s="115"/>
      <c r="BD424" s="115"/>
      <c r="BE424" s="115"/>
      <c r="BF424" s="115"/>
      <c r="BG424" s="115"/>
      <c r="BH424" s="115"/>
    </row>
    <row r="425" spans="1:60" ht="20.7" customHeight="1" outlineLevel="2" x14ac:dyDescent="0.4">
      <c r="A425" s="118"/>
      <c r="B425" s="119"/>
      <c r="C425" s="330" t="s">
        <v>465</v>
      </c>
      <c r="D425" s="330"/>
      <c r="E425" s="330"/>
      <c r="F425" s="330"/>
      <c r="G425" s="330"/>
      <c r="H425" s="121"/>
      <c r="I425" s="121"/>
      <c r="J425" s="121"/>
      <c r="K425" s="121"/>
      <c r="L425" s="121"/>
      <c r="M425" s="121"/>
      <c r="N425" s="120"/>
      <c r="O425" s="120"/>
      <c r="P425" s="120"/>
      <c r="Q425" s="120"/>
      <c r="R425" s="121"/>
      <c r="S425" s="121"/>
      <c r="T425" s="121"/>
      <c r="U425" s="121"/>
      <c r="V425" s="121"/>
      <c r="W425" s="121"/>
      <c r="X425" s="121"/>
      <c r="Y425" s="121"/>
      <c r="Z425" s="115"/>
      <c r="AA425" s="115"/>
      <c r="AB425" s="115"/>
      <c r="AC425" s="115"/>
      <c r="AD425" s="115"/>
      <c r="AE425" s="115"/>
      <c r="AF425" s="115"/>
      <c r="AG425" s="115" t="s">
        <v>142</v>
      </c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41" t="str">
        <f>C425</f>
        <v>Koordinovat práce poddodavatelů na základě projektu, provádění věcné a cenové kontroly vč. přejímky a zajištění plnění dílčích termínů dodávek.</v>
      </c>
      <c r="BB425" s="115"/>
      <c r="BC425" s="115"/>
      <c r="BD425" s="115"/>
      <c r="BE425" s="115"/>
      <c r="BF425" s="115"/>
      <c r="BG425" s="115"/>
      <c r="BH425" s="115"/>
    </row>
    <row r="426" spans="1:60" x14ac:dyDescent="0.4">
      <c r="A426" s="129">
        <v>227</v>
      </c>
      <c r="B426" s="130" t="s">
        <v>466</v>
      </c>
      <c r="C426" s="144" t="s">
        <v>467</v>
      </c>
      <c r="D426" s="131" t="s">
        <v>441</v>
      </c>
      <c r="E426" s="132">
        <v>1</v>
      </c>
      <c r="F426" s="343"/>
      <c r="G426" s="139">
        <f>E426*F426</f>
        <v>0</v>
      </c>
      <c r="H426" s="133">
        <v>0</v>
      </c>
      <c r="I426" s="133">
        <v>0</v>
      </c>
      <c r="J426" s="133">
        <v>4922.1099999999997</v>
      </c>
      <c r="K426" s="133">
        <v>4922.1099999999997</v>
      </c>
      <c r="L426" s="133">
        <v>21</v>
      </c>
      <c r="M426" s="133">
        <v>5955.753099999999</v>
      </c>
      <c r="N426" s="132">
        <v>0</v>
      </c>
      <c r="O426" s="132">
        <v>0</v>
      </c>
      <c r="P426" s="132">
        <v>0</v>
      </c>
      <c r="Q426" s="132">
        <v>0</v>
      </c>
      <c r="R426" s="133"/>
      <c r="S426" s="133" t="s">
        <v>221</v>
      </c>
      <c r="T426" s="134" t="s">
        <v>169</v>
      </c>
      <c r="U426" s="121">
        <v>0</v>
      </c>
      <c r="V426" s="121">
        <v>0</v>
      </c>
      <c r="W426" s="121"/>
      <c r="X426" s="121" t="s">
        <v>442</v>
      </c>
      <c r="Y426" s="121" t="s">
        <v>131</v>
      </c>
      <c r="Z426" s="115"/>
      <c r="AA426" s="115"/>
      <c r="AB426" s="115"/>
      <c r="AC426" s="115"/>
      <c r="AD426" s="115"/>
      <c r="AE426" s="115"/>
      <c r="AF426" s="115"/>
      <c r="AG426" s="115" t="s">
        <v>454</v>
      </c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</row>
    <row r="427" spans="1:60" ht="12.3" customHeight="1" outlineLevel="1" x14ac:dyDescent="0.4">
      <c r="A427" s="118"/>
      <c r="B427" s="119"/>
      <c r="C427" s="313" t="s">
        <v>468</v>
      </c>
      <c r="D427" s="313"/>
      <c r="E427" s="313"/>
      <c r="F427" s="313"/>
      <c r="G427" s="313"/>
      <c r="H427" s="121"/>
      <c r="I427" s="121"/>
      <c r="J427" s="121"/>
      <c r="K427" s="121"/>
      <c r="L427" s="121"/>
      <c r="M427" s="121"/>
      <c r="N427" s="120"/>
      <c r="O427" s="120"/>
      <c r="P427" s="120"/>
      <c r="Q427" s="120"/>
      <c r="R427" s="121"/>
      <c r="S427" s="121"/>
      <c r="T427" s="121"/>
      <c r="U427" s="121"/>
      <c r="V427" s="121"/>
      <c r="W427" s="121"/>
      <c r="X427" s="121"/>
      <c r="Y427" s="121"/>
      <c r="Z427" s="115"/>
      <c r="AA427" s="115"/>
      <c r="AB427" s="115"/>
      <c r="AC427" s="115"/>
      <c r="AD427" s="115"/>
      <c r="AE427" s="115"/>
      <c r="AF427" s="115"/>
      <c r="AG427" s="115" t="s">
        <v>142</v>
      </c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</row>
    <row r="428" spans="1:60" ht="12.3" customHeight="1" outlineLevel="2" x14ac:dyDescent="0.4">
      <c r="A428" s="118"/>
      <c r="B428" s="119"/>
      <c r="C428" s="322" t="s">
        <v>469</v>
      </c>
      <c r="D428" s="322"/>
      <c r="E428" s="322"/>
      <c r="F428" s="322"/>
      <c r="G428" s="322"/>
      <c r="H428" s="121"/>
      <c r="I428" s="121"/>
      <c r="J428" s="121"/>
      <c r="K428" s="121"/>
      <c r="L428" s="121"/>
      <c r="M428" s="121"/>
      <c r="N428" s="120"/>
      <c r="O428" s="120"/>
      <c r="P428" s="120"/>
      <c r="Q428" s="120"/>
      <c r="R428" s="121"/>
      <c r="S428" s="121"/>
      <c r="T428" s="121"/>
      <c r="U428" s="121"/>
      <c r="V428" s="121"/>
      <c r="W428" s="121"/>
      <c r="X428" s="121"/>
      <c r="Y428" s="121"/>
      <c r="Z428" s="115"/>
      <c r="AA428" s="115"/>
      <c r="AB428" s="115"/>
      <c r="AC428" s="115"/>
      <c r="AD428" s="115"/>
      <c r="AE428" s="115"/>
      <c r="AF428" s="115"/>
      <c r="AG428" s="115" t="s">
        <v>142</v>
      </c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</row>
    <row r="429" spans="1:60" outlineLevel="2" x14ac:dyDescent="0.4">
      <c r="A429" s="118"/>
      <c r="B429" s="119"/>
      <c r="C429" s="322" t="s">
        <v>470</v>
      </c>
      <c r="D429" s="322"/>
      <c r="E429" s="322"/>
      <c r="F429" s="322"/>
      <c r="G429" s="322"/>
      <c r="H429" s="121"/>
      <c r="I429" s="121"/>
      <c r="J429" s="121"/>
      <c r="K429" s="121"/>
      <c r="L429" s="121"/>
      <c r="M429" s="121"/>
      <c r="N429" s="120"/>
      <c r="O429" s="120"/>
      <c r="P429" s="120"/>
      <c r="Q429" s="120"/>
      <c r="R429" s="121"/>
      <c r="S429" s="121"/>
      <c r="T429" s="121"/>
      <c r="U429" s="121"/>
      <c r="V429" s="121"/>
      <c r="W429" s="121"/>
      <c r="X429" s="121"/>
      <c r="Y429" s="121"/>
      <c r="Z429" s="115"/>
      <c r="AA429" s="115"/>
      <c r="AB429" s="115"/>
      <c r="AC429" s="115"/>
      <c r="AD429" s="115"/>
      <c r="AE429" s="115"/>
      <c r="AF429" s="115"/>
      <c r="AG429" s="115" t="s">
        <v>142</v>
      </c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</row>
    <row r="430" spans="1:60" ht="12.3" customHeight="1" outlineLevel="2" x14ac:dyDescent="0.4">
      <c r="A430" s="118"/>
      <c r="B430" s="119"/>
      <c r="C430" s="330" t="s">
        <v>471</v>
      </c>
      <c r="D430" s="330"/>
      <c r="E430" s="330"/>
      <c r="F430" s="330"/>
      <c r="G430" s="330"/>
      <c r="H430" s="121"/>
      <c r="I430" s="121"/>
      <c r="J430" s="121"/>
      <c r="K430" s="121"/>
      <c r="L430" s="121"/>
      <c r="M430" s="121"/>
      <c r="N430" s="120"/>
      <c r="O430" s="120"/>
      <c r="P430" s="120"/>
      <c r="Q430" s="120"/>
      <c r="R430" s="121"/>
      <c r="S430" s="121"/>
      <c r="T430" s="121"/>
      <c r="U430" s="121"/>
      <c r="V430" s="121"/>
      <c r="W430" s="121"/>
      <c r="X430" s="121"/>
      <c r="Y430" s="121"/>
      <c r="Z430" s="115"/>
      <c r="AA430" s="115"/>
      <c r="AB430" s="115"/>
      <c r="AC430" s="115"/>
      <c r="AD430" s="115"/>
      <c r="AE430" s="115"/>
      <c r="AF430" s="115"/>
      <c r="AG430" s="115" t="s">
        <v>142</v>
      </c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</row>
    <row r="431" spans="1:60" x14ac:dyDescent="0.4">
      <c r="A431" s="129">
        <v>228</v>
      </c>
      <c r="B431" s="130" t="s">
        <v>472</v>
      </c>
      <c r="C431" s="144" t="s">
        <v>473</v>
      </c>
      <c r="D431" s="131" t="s">
        <v>441</v>
      </c>
      <c r="E431" s="132">
        <v>1</v>
      </c>
      <c r="F431" s="343"/>
      <c r="G431" s="139">
        <f>E431*F431</f>
        <v>0</v>
      </c>
      <c r="H431" s="133">
        <v>0</v>
      </c>
      <c r="I431" s="133">
        <v>0</v>
      </c>
      <c r="J431" s="133">
        <v>48000</v>
      </c>
      <c r="K431" s="133">
        <v>48000</v>
      </c>
      <c r="L431" s="133">
        <v>21</v>
      </c>
      <c r="M431" s="133">
        <v>58080</v>
      </c>
      <c r="N431" s="132">
        <v>0</v>
      </c>
      <c r="O431" s="132">
        <v>0</v>
      </c>
      <c r="P431" s="132">
        <v>0</v>
      </c>
      <c r="Q431" s="132">
        <v>0</v>
      </c>
      <c r="R431" s="133"/>
      <c r="S431" s="133" t="s">
        <v>129</v>
      </c>
      <c r="T431" s="134" t="s">
        <v>169</v>
      </c>
      <c r="U431" s="121">
        <v>0</v>
      </c>
      <c r="V431" s="121">
        <v>0</v>
      </c>
      <c r="W431" s="121"/>
      <c r="X431" s="121" t="s">
        <v>442</v>
      </c>
      <c r="Y431" s="121" t="s">
        <v>131</v>
      </c>
      <c r="Z431" s="115"/>
      <c r="AA431" s="115"/>
      <c r="AB431" s="115"/>
      <c r="AC431" s="115"/>
      <c r="AD431" s="115"/>
      <c r="AE431" s="115"/>
      <c r="AF431" s="115"/>
      <c r="AG431" s="115" t="s">
        <v>443</v>
      </c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</row>
    <row r="432" spans="1:60" ht="30.9" customHeight="1" outlineLevel="1" x14ac:dyDescent="0.4">
      <c r="A432" s="118"/>
      <c r="B432" s="119"/>
      <c r="C432" s="331" t="s">
        <v>474</v>
      </c>
      <c r="D432" s="331"/>
      <c r="E432" s="331"/>
      <c r="F432" s="331"/>
      <c r="G432" s="331"/>
      <c r="H432" s="121"/>
      <c r="I432" s="121"/>
      <c r="J432" s="121"/>
      <c r="K432" s="121"/>
      <c r="L432" s="121"/>
      <c r="M432" s="121"/>
      <c r="N432" s="120"/>
      <c r="O432" s="120"/>
      <c r="P432" s="120"/>
      <c r="Q432" s="120"/>
      <c r="R432" s="121"/>
      <c r="S432" s="121"/>
      <c r="T432" s="121"/>
      <c r="U432" s="121"/>
      <c r="V432" s="121"/>
      <c r="W432" s="121"/>
      <c r="X432" s="121"/>
      <c r="Y432" s="121"/>
      <c r="Z432" s="115"/>
      <c r="AA432" s="115"/>
      <c r="AB432" s="115"/>
      <c r="AC432" s="115"/>
      <c r="AD432" s="115"/>
      <c r="AE432" s="115"/>
      <c r="AF432" s="115"/>
      <c r="AG432" s="115" t="s">
        <v>142</v>
      </c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41" t="str">
        <f>C432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432" s="115"/>
      <c r="BC432" s="115"/>
      <c r="BD432" s="115"/>
      <c r="BE432" s="115"/>
      <c r="BF432" s="115"/>
      <c r="BG432" s="115"/>
      <c r="BH432" s="115"/>
    </row>
    <row r="433" spans="1:60" x14ac:dyDescent="0.4">
      <c r="A433" s="129">
        <v>229</v>
      </c>
      <c r="B433" s="130" t="s">
        <v>475</v>
      </c>
      <c r="C433" s="144" t="s">
        <v>476</v>
      </c>
      <c r="D433" s="131" t="s">
        <v>441</v>
      </c>
      <c r="E433" s="132">
        <v>1</v>
      </c>
      <c r="F433" s="343"/>
      <c r="G433" s="139">
        <f>E433*F433</f>
        <v>0</v>
      </c>
      <c r="H433" s="133">
        <v>0</v>
      </c>
      <c r="I433" s="133">
        <v>0</v>
      </c>
      <c r="J433" s="133">
        <v>4000</v>
      </c>
      <c r="K433" s="133">
        <v>4000</v>
      </c>
      <c r="L433" s="133">
        <v>21</v>
      </c>
      <c r="M433" s="133">
        <v>4840</v>
      </c>
      <c r="N433" s="132">
        <v>0</v>
      </c>
      <c r="O433" s="132">
        <v>0</v>
      </c>
      <c r="P433" s="132">
        <v>0</v>
      </c>
      <c r="Q433" s="132">
        <v>0</v>
      </c>
      <c r="R433" s="133"/>
      <c r="S433" s="133" t="s">
        <v>129</v>
      </c>
      <c r="T433" s="134" t="s">
        <v>169</v>
      </c>
      <c r="U433" s="121">
        <v>0</v>
      </c>
      <c r="V433" s="121">
        <v>0</v>
      </c>
      <c r="W433" s="121"/>
      <c r="X433" s="121" t="s">
        <v>442</v>
      </c>
      <c r="Y433" s="121" t="s">
        <v>131</v>
      </c>
      <c r="Z433" s="115"/>
      <c r="AA433" s="115"/>
      <c r="AB433" s="115"/>
      <c r="AC433" s="115"/>
      <c r="AD433" s="115"/>
      <c r="AE433" s="115"/>
      <c r="AF433" s="115"/>
      <c r="AG433" s="115" t="s">
        <v>443</v>
      </c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</row>
    <row r="434" spans="1:60" ht="20.7" customHeight="1" outlineLevel="1" x14ac:dyDescent="0.4">
      <c r="A434" s="118"/>
      <c r="B434" s="119"/>
      <c r="C434" s="331" t="s">
        <v>477</v>
      </c>
      <c r="D434" s="331"/>
      <c r="E434" s="331"/>
      <c r="F434" s="331"/>
      <c r="G434" s="331"/>
      <c r="H434" s="121"/>
      <c r="I434" s="121"/>
      <c r="J434" s="121"/>
      <c r="K434" s="121"/>
      <c r="L434" s="121"/>
      <c r="M434" s="121"/>
      <c r="N434" s="120"/>
      <c r="O434" s="120"/>
      <c r="P434" s="120"/>
      <c r="Q434" s="120"/>
      <c r="R434" s="121"/>
      <c r="S434" s="121"/>
      <c r="T434" s="121"/>
      <c r="U434" s="121"/>
      <c r="V434" s="121"/>
      <c r="W434" s="121"/>
      <c r="X434" s="121"/>
      <c r="Y434" s="121"/>
      <c r="Z434" s="115"/>
      <c r="AA434" s="115"/>
      <c r="AB434" s="115"/>
      <c r="AC434" s="115"/>
      <c r="AD434" s="115"/>
      <c r="AE434" s="115"/>
      <c r="AF434" s="115"/>
      <c r="AG434" s="115" t="s">
        <v>142</v>
      </c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41" t="str">
        <f>C434</f>
        <v>Náklady zhotovitele, související s prováděním zkoušek a revizí předepsaných technickými normami nebo objednatelem a které jsou pro provedení díla nezbytné.</v>
      </c>
      <c r="BB434" s="115"/>
      <c r="BC434" s="115"/>
      <c r="BD434" s="115"/>
      <c r="BE434" s="115"/>
      <c r="BF434" s="115"/>
      <c r="BG434" s="115"/>
      <c r="BH434" s="115"/>
    </row>
    <row r="435" spans="1:60" x14ac:dyDescent="0.4">
      <c r="A435" s="129">
        <v>230</v>
      </c>
      <c r="B435" s="130" t="s">
        <v>478</v>
      </c>
      <c r="C435" s="144" t="s">
        <v>479</v>
      </c>
      <c r="D435" s="131" t="s">
        <v>441</v>
      </c>
      <c r="E435" s="132">
        <v>1</v>
      </c>
      <c r="F435" s="343"/>
      <c r="G435" s="139">
        <f>E435*F435</f>
        <v>0</v>
      </c>
      <c r="H435" s="133">
        <v>0</v>
      </c>
      <c r="I435" s="133">
        <v>0</v>
      </c>
      <c r="J435" s="133">
        <v>20000</v>
      </c>
      <c r="K435" s="133">
        <v>20000</v>
      </c>
      <c r="L435" s="133">
        <v>21</v>
      </c>
      <c r="M435" s="133">
        <v>24200</v>
      </c>
      <c r="N435" s="132">
        <v>0</v>
      </c>
      <c r="O435" s="132">
        <v>0</v>
      </c>
      <c r="P435" s="132">
        <v>0</v>
      </c>
      <c r="Q435" s="132">
        <v>0</v>
      </c>
      <c r="R435" s="133"/>
      <c r="S435" s="133" t="s">
        <v>129</v>
      </c>
      <c r="T435" s="134" t="s">
        <v>169</v>
      </c>
      <c r="U435" s="121">
        <v>0</v>
      </c>
      <c r="V435" s="121">
        <v>0</v>
      </c>
      <c r="W435" s="121"/>
      <c r="X435" s="121" t="s">
        <v>442</v>
      </c>
      <c r="Y435" s="121" t="s">
        <v>131</v>
      </c>
      <c r="Z435" s="115"/>
      <c r="AA435" s="115"/>
      <c r="AB435" s="115"/>
      <c r="AC435" s="115"/>
      <c r="AD435" s="115"/>
      <c r="AE435" s="115"/>
      <c r="AF435" s="115"/>
      <c r="AG435" s="115" t="s">
        <v>443</v>
      </c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</row>
    <row r="436" spans="1:60" ht="20.7" customHeight="1" outlineLevel="1" x14ac:dyDescent="0.4">
      <c r="A436" s="118"/>
      <c r="B436" s="119"/>
      <c r="C436" s="331" t="s">
        <v>480</v>
      </c>
      <c r="D436" s="331"/>
      <c r="E436" s="331"/>
      <c r="F436" s="331"/>
      <c r="G436" s="331"/>
      <c r="H436" s="121"/>
      <c r="I436" s="121"/>
      <c r="J436" s="121"/>
      <c r="K436" s="121"/>
      <c r="L436" s="121"/>
      <c r="M436" s="121"/>
      <c r="N436" s="120"/>
      <c r="O436" s="120"/>
      <c r="P436" s="120"/>
      <c r="Q436" s="120"/>
      <c r="R436" s="121"/>
      <c r="S436" s="121"/>
      <c r="T436" s="121"/>
      <c r="U436" s="121"/>
      <c r="V436" s="121"/>
      <c r="W436" s="121"/>
      <c r="X436" s="121"/>
      <c r="Y436" s="121"/>
      <c r="Z436" s="115"/>
      <c r="AA436" s="115"/>
      <c r="AB436" s="115"/>
      <c r="AC436" s="115"/>
      <c r="AD436" s="115"/>
      <c r="AE436" s="115"/>
      <c r="AF436" s="115"/>
      <c r="AG436" s="115" t="s">
        <v>142</v>
      </c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41" t="str">
        <f>C436</f>
        <v>Náklady na vyhotovení dokumentace skutečného provedení stavby a její předání objednateli v požadované formě a požadovaném počtu.</v>
      </c>
      <c r="BB436" s="115"/>
      <c r="BC436" s="115"/>
      <c r="BD436" s="115"/>
      <c r="BE436" s="115"/>
      <c r="BF436" s="115"/>
      <c r="BG436" s="115"/>
      <c r="BH436" s="115"/>
    </row>
    <row r="437" spans="1:60" x14ac:dyDescent="0.4">
      <c r="A437" s="129">
        <v>231</v>
      </c>
      <c r="B437" s="130" t="s">
        <v>481</v>
      </c>
      <c r="C437" s="144" t="s">
        <v>482</v>
      </c>
      <c r="D437" s="131" t="s">
        <v>441</v>
      </c>
      <c r="E437" s="132">
        <v>1</v>
      </c>
      <c r="F437" s="343"/>
      <c r="G437" s="139">
        <f>E437*F437</f>
        <v>0</v>
      </c>
      <c r="H437" s="133">
        <v>0</v>
      </c>
      <c r="I437" s="133">
        <v>0</v>
      </c>
      <c r="J437" s="133">
        <v>2500</v>
      </c>
      <c r="K437" s="133">
        <v>2500</v>
      </c>
      <c r="L437" s="133">
        <v>21</v>
      </c>
      <c r="M437" s="133">
        <v>3025</v>
      </c>
      <c r="N437" s="132">
        <v>0</v>
      </c>
      <c r="O437" s="132">
        <v>0</v>
      </c>
      <c r="P437" s="132">
        <v>0</v>
      </c>
      <c r="Q437" s="132">
        <v>0</v>
      </c>
      <c r="R437" s="133"/>
      <c r="S437" s="133" t="s">
        <v>221</v>
      </c>
      <c r="T437" s="134" t="s">
        <v>169</v>
      </c>
      <c r="U437" s="121">
        <v>0</v>
      </c>
      <c r="V437" s="121">
        <v>0</v>
      </c>
      <c r="W437" s="121"/>
      <c r="X437" s="121" t="s">
        <v>442</v>
      </c>
      <c r="Y437" s="121" t="s">
        <v>131</v>
      </c>
      <c r="Z437" s="115"/>
      <c r="AA437" s="115"/>
      <c r="AB437" s="115"/>
      <c r="AC437" s="115"/>
      <c r="AD437" s="115"/>
      <c r="AE437" s="115"/>
      <c r="AF437" s="115"/>
      <c r="AG437" s="115" t="s">
        <v>443</v>
      </c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</row>
    <row r="438" spans="1:60" ht="20.7" customHeight="1" outlineLevel="1" x14ac:dyDescent="0.4">
      <c r="A438" s="118"/>
      <c r="B438" s="119"/>
      <c r="C438" s="331" t="s">
        <v>483</v>
      </c>
      <c r="D438" s="331"/>
      <c r="E438" s="331"/>
      <c r="F438" s="331"/>
      <c r="G438" s="331"/>
      <c r="H438" s="121"/>
      <c r="I438" s="121"/>
      <c r="J438" s="121"/>
      <c r="K438" s="121"/>
      <c r="L438" s="121"/>
      <c r="M438" s="121"/>
      <c r="N438" s="120"/>
      <c r="O438" s="120"/>
      <c r="P438" s="120"/>
      <c r="Q438" s="120"/>
      <c r="R438" s="121"/>
      <c r="S438" s="121"/>
      <c r="T438" s="121"/>
      <c r="U438" s="121"/>
      <c r="V438" s="121"/>
      <c r="W438" s="121"/>
      <c r="X438" s="121"/>
      <c r="Y438" s="121"/>
      <c r="Z438" s="115"/>
      <c r="AA438" s="115"/>
      <c r="AB438" s="115"/>
      <c r="AC438" s="115"/>
      <c r="AD438" s="115"/>
      <c r="AE438" s="115"/>
      <c r="AF438" s="115"/>
      <c r="AG438" s="115" t="s">
        <v>142</v>
      </c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41" t="str">
        <f>C438</f>
        <v>Náklady zhotovitele spojené s ochranou dřevin, stromů, porostů a vegetačních ploch při stavebních pracích dle ČSN 83 9061 po celou dobu výstavby.</v>
      </c>
      <c r="BB438" s="115"/>
      <c r="BC438" s="115"/>
      <c r="BD438" s="115"/>
      <c r="BE438" s="115"/>
      <c r="BF438" s="115"/>
      <c r="BG438" s="115"/>
      <c r="BH438" s="115"/>
    </row>
    <row r="439" spans="1:60" ht="20.399999999999999" x14ac:dyDescent="0.4">
      <c r="A439" s="129">
        <v>232</v>
      </c>
      <c r="B439" s="130" t="s">
        <v>484</v>
      </c>
      <c r="C439" s="144" t="s">
        <v>485</v>
      </c>
      <c r="D439" s="131" t="s">
        <v>441</v>
      </c>
      <c r="E439" s="132">
        <v>1</v>
      </c>
      <c r="F439" s="343"/>
      <c r="G439" s="139">
        <f>E439*F439</f>
        <v>0</v>
      </c>
      <c r="H439" s="133">
        <v>0</v>
      </c>
      <c r="I439" s="133">
        <v>0</v>
      </c>
      <c r="J439" s="133">
        <v>500</v>
      </c>
      <c r="K439" s="133">
        <v>500</v>
      </c>
      <c r="L439" s="133">
        <v>21</v>
      </c>
      <c r="M439" s="133">
        <v>605</v>
      </c>
      <c r="N439" s="132">
        <v>0</v>
      </c>
      <c r="O439" s="132">
        <v>0</v>
      </c>
      <c r="P439" s="132">
        <v>0</v>
      </c>
      <c r="Q439" s="132">
        <v>0</v>
      </c>
      <c r="R439" s="133"/>
      <c r="S439" s="133" t="s">
        <v>221</v>
      </c>
      <c r="T439" s="134" t="s">
        <v>169</v>
      </c>
      <c r="U439" s="121">
        <v>0</v>
      </c>
      <c r="V439" s="121">
        <v>0</v>
      </c>
      <c r="W439" s="121"/>
      <c r="X439" s="121" t="s">
        <v>442</v>
      </c>
      <c r="Y439" s="121" t="s">
        <v>131</v>
      </c>
      <c r="Z439" s="115"/>
      <c r="AA439" s="115"/>
      <c r="AB439" s="115"/>
      <c r="AC439" s="115"/>
      <c r="AD439" s="115"/>
      <c r="AE439" s="115"/>
      <c r="AF439" s="115"/>
      <c r="AG439" s="115" t="s">
        <v>443</v>
      </c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</row>
    <row r="440" spans="1:60" ht="12.3" customHeight="1" outlineLevel="1" x14ac:dyDescent="0.4">
      <c r="A440" s="118"/>
      <c r="B440" s="119"/>
      <c r="C440" s="313" t="s">
        <v>486</v>
      </c>
      <c r="D440" s="313"/>
      <c r="E440" s="313"/>
      <c r="F440" s="313"/>
      <c r="G440" s="313"/>
      <c r="H440" s="121"/>
      <c r="I440" s="121"/>
      <c r="J440" s="121"/>
      <c r="K440" s="121"/>
      <c r="L440" s="121"/>
      <c r="M440" s="121"/>
      <c r="N440" s="120"/>
      <c r="O440" s="120"/>
      <c r="P440" s="120"/>
      <c r="Q440" s="120"/>
      <c r="R440" s="121"/>
      <c r="S440" s="121"/>
      <c r="T440" s="121"/>
      <c r="U440" s="121"/>
      <c r="V440" s="121"/>
      <c r="W440" s="121"/>
      <c r="X440" s="121"/>
      <c r="Y440" s="121"/>
      <c r="Z440" s="115"/>
      <c r="AA440" s="115"/>
      <c r="AB440" s="115"/>
      <c r="AC440" s="115"/>
      <c r="AD440" s="115"/>
      <c r="AE440" s="115"/>
      <c r="AF440" s="115"/>
      <c r="AG440" s="115" t="s">
        <v>142</v>
      </c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</row>
    <row r="441" spans="1:60" ht="12.3" customHeight="1" outlineLevel="2" x14ac:dyDescent="0.4">
      <c r="A441" s="118"/>
      <c r="B441" s="119"/>
      <c r="C441" s="322" t="s">
        <v>487</v>
      </c>
      <c r="D441" s="322"/>
      <c r="E441" s="322"/>
      <c r="F441" s="322"/>
      <c r="G441" s="322"/>
      <c r="H441" s="121"/>
      <c r="I441" s="121"/>
      <c r="J441" s="121"/>
      <c r="K441" s="121"/>
      <c r="L441" s="121"/>
      <c r="M441" s="121"/>
      <c r="N441" s="120"/>
      <c r="O441" s="120"/>
      <c r="P441" s="120"/>
      <c r="Q441" s="120"/>
      <c r="R441" s="121"/>
      <c r="S441" s="121"/>
      <c r="T441" s="121"/>
      <c r="U441" s="121"/>
      <c r="V441" s="121"/>
      <c r="W441" s="121"/>
      <c r="X441" s="121"/>
      <c r="Y441" s="121"/>
      <c r="Z441" s="115"/>
      <c r="AA441" s="115"/>
      <c r="AB441" s="115"/>
      <c r="AC441" s="115"/>
      <c r="AD441" s="115"/>
      <c r="AE441" s="115"/>
      <c r="AF441" s="115"/>
      <c r="AG441" s="115" t="s">
        <v>142</v>
      </c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</row>
    <row r="442" spans="1:60" outlineLevel="2" x14ac:dyDescent="0.4">
      <c r="A442" s="118"/>
      <c r="B442" s="119"/>
      <c r="C442" s="330" t="s">
        <v>488</v>
      </c>
      <c r="D442" s="330"/>
      <c r="E442" s="330"/>
      <c r="F442" s="330"/>
      <c r="G442" s="330"/>
      <c r="H442" s="121"/>
      <c r="I442" s="121"/>
      <c r="J442" s="121"/>
      <c r="K442" s="121"/>
      <c r="L442" s="121"/>
      <c r="M442" s="121"/>
      <c r="N442" s="120"/>
      <c r="O442" s="120"/>
      <c r="P442" s="120"/>
      <c r="Q442" s="120"/>
      <c r="R442" s="121"/>
      <c r="S442" s="121"/>
      <c r="T442" s="121"/>
      <c r="U442" s="121"/>
      <c r="V442" s="121"/>
      <c r="W442" s="121"/>
      <c r="X442" s="121"/>
      <c r="Y442" s="121"/>
      <c r="Z442" s="115"/>
      <c r="AA442" s="115"/>
      <c r="AB442" s="115"/>
      <c r="AC442" s="115"/>
      <c r="AD442" s="115"/>
      <c r="AE442" s="115"/>
      <c r="AF442" s="115"/>
      <c r="AG442" s="115" t="s">
        <v>142</v>
      </c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</row>
    <row r="443" spans="1:60" ht="30.6" x14ac:dyDescent="0.4">
      <c r="A443" s="135">
        <v>233</v>
      </c>
      <c r="B443" s="136" t="s">
        <v>489</v>
      </c>
      <c r="C443" s="143" t="s">
        <v>490</v>
      </c>
      <c r="D443" s="137" t="s">
        <v>441</v>
      </c>
      <c r="E443" s="138">
        <v>1</v>
      </c>
      <c r="F443" s="341"/>
      <c r="G443" s="139">
        <f t="shared" ref="G443:G449" si="8">E443*F443</f>
        <v>0</v>
      </c>
      <c r="H443" s="139">
        <v>0</v>
      </c>
      <c r="I443" s="139">
        <v>0</v>
      </c>
      <c r="J443" s="139">
        <v>25900</v>
      </c>
      <c r="K443" s="139">
        <v>25900</v>
      </c>
      <c r="L443" s="139">
        <v>21</v>
      </c>
      <c r="M443" s="139">
        <v>31339</v>
      </c>
      <c r="N443" s="138">
        <v>0</v>
      </c>
      <c r="O443" s="138">
        <v>0</v>
      </c>
      <c r="P443" s="138">
        <v>0</v>
      </c>
      <c r="Q443" s="138">
        <v>0</v>
      </c>
      <c r="R443" s="139"/>
      <c r="S443" s="139" t="s">
        <v>221</v>
      </c>
      <c r="T443" s="140" t="s">
        <v>169</v>
      </c>
      <c r="U443" s="121">
        <v>0</v>
      </c>
      <c r="V443" s="121">
        <v>0</v>
      </c>
      <c r="W443" s="121"/>
      <c r="X443" s="121" t="s">
        <v>442</v>
      </c>
      <c r="Y443" s="121" t="s">
        <v>131</v>
      </c>
      <c r="Z443" s="115"/>
      <c r="AA443" s="115"/>
      <c r="AB443" s="115"/>
      <c r="AC443" s="115"/>
      <c r="AD443" s="115"/>
      <c r="AE443" s="115"/>
      <c r="AF443" s="115"/>
      <c r="AG443" s="115" t="s">
        <v>443</v>
      </c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</row>
    <row r="444" spans="1:60" ht="20.399999999999999" x14ac:dyDescent="0.4">
      <c r="A444" s="135">
        <v>234</v>
      </c>
      <c r="B444" s="136" t="s">
        <v>491</v>
      </c>
      <c r="C444" s="143" t="s">
        <v>492</v>
      </c>
      <c r="D444" s="137" t="s">
        <v>441</v>
      </c>
      <c r="E444" s="138">
        <v>1</v>
      </c>
      <c r="F444" s="341"/>
      <c r="G444" s="139">
        <f t="shared" si="8"/>
        <v>0</v>
      </c>
      <c r="H444" s="139">
        <v>0</v>
      </c>
      <c r="I444" s="139">
        <v>0</v>
      </c>
      <c r="J444" s="139">
        <v>3000</v>
      </c>
      <c r="K444" s="139">
        <v>3000</v>
      </c>
      <c r="L444" s="139">
        <v>21</v>
      </c>
      <c r="M444" s="139">
        <v>3630</v>
      </c>
      <c r="N444" s="138">
        <v>0</v>
      </c>
      <c r="O444" s="138">
        <v>0</v>
      </c>
      <c r="P444" s="138">
        <v>0</v>
      </c>
      <c r="Q444" s="138">
        <v>0</v>
      </c>
      <c r="R444" s="139"/>
      <c r="S444" s="139" t="s">
        <v>221</v>
      </c>
      <c r="T444" s="140" t="s">
        <v>169</v>
      </c>
      <c r="U444" s="121">
        <v>0</v>
      </c>
      <c r="V444" s="121">
        <v>0</v>
      </c>
      <c r="W444" s="121"/>
      <c r="X444" s="121" t="s">
        <v>442</v>
      </c>
      <c r="Y444" s="121" t="s">
        <v>131</v>
      </c>
      <c r="Z444" s="115"/>
      <c r="AA444" s="115"/>
      <c r="AB444" s="115"/>
      <c r="AC444" s="115"/>
      <c r="AD444" s="115"/>
      <c r="AE444" s="115"/>
      <c r="AF444" s="115"/>
      <c r="AG444" s="115" t="s">
        <v>443</v>
      </c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</row>
    <row r="445" spans="1:60" x14ac:dyDescent="0.4">
      <c r="A445" s="135">
        <v>235</v>
      </c>
      <c r="B445" s="136" t="s">
        <v>493</v>
      </c>
      <c r="C445" s="143" t="s">
        <v>494</v>
      </c>
      <c r="D445" s="137" t="s">
        <v>441</v>
      </c>
      <c r="E445" s="138">
        <v>1</v>
      </c>
      <c r="F445" s="341"/>
      <c r="G445" s="139">
        <f t="shared" si="8"/>
        <v>0</v>
      </c>
      <c r="H445" s="139">
        <v>0</v>
      </c>
      <c r="I445" s="139">
        <v>0</v>
      </c>
      <c r="J445" s="139">
        <v>12000</v>
      </c>
      <c r="K445" s="139">
        <v>12000</v>
      </c>
      <c r="L445" s="139">
        <v>21</v>
      </c>
      <c r="M445" s="139">
        <v>14520</v>
      </c>
      <c r="N445" s="138">
        <v>0</v>
      </c>
      <c r="O445" s="138">
        <v>0</v>
      </c>
      <c r="P445" s="138">
        <v>0</v>
      </c>
      <c r="Q445" s="138">
        <v>0</v>
      </c>
      <c r="R445" s="139"/>
      <c r="S445" s="139" t="s">
        <v>221</v>
      </c>
      <c r="T445" s="140" t="s">
        <v>169</v>
      </c>
      <c r="U445" s="121">
        <v>0</v>
      </c>
      <c r="V445" s="121">
        <v>0</v>
      </c>
      <c r="W445" s="121"/>
      <c r="X445" s="121" t="s">
        <v>442</v>
      </c>
      <c r="Y445" s="121" t="s">
        <v>131</v>
      </c>
      <c r="Z445" s="115"/>
      <c r="AA445" s="115"/>
      <c r="AB445" s="115"/>
      <c r="AC445" s="115"/>
      <c r="AD445" s="115"/>
      <c r="AE445" s="115"/>
      <c r="AF445" s="115"/>
      <c r="AG445" s="115" t="s">
        <v>443</v>
      </c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</row>
    <row r="446" spans="1:60" ht="30.6" x14ac:dyDescent="0.4">
      <c r="A446" s="135">
        <v>236</v>
      </c>
      <c r="B446" s="136" t="s">
        <v>495</v>
      </c>
      <c r="C446" s="143" t="s">
        <v>496</v>
      </c>
      <c r="D446" s="137" t="s">
        <v>441</v>
      </c>
      <c r="E446" s="138">
        <v>1</v>
      </c>
      <c r="F446" s="341"/>
      <c r="G446" s="139">
        <f t="shared" si="8"/>
        <v>0</v>
      </c>
      <c r="H446" s="139">
        <v>0</v>
      </c>
      <c r="I446" s="139">
        <v>0</v>
      </c>
      <c r="J446" s="139">
        <v>21420</v>
      </c>
      <c r="K446" s="139">
        <v>21420</v>
      </c>
      <c r="L446" s="139">
        <v>21</v>
      </c>
      <c r="M446" s="139">
        <v>25918.2</v>
      </c>
      <c r="N446" s="138">
        <v>0</v>
      </c>
      <c r="O446" s="138">
        <v>0</v>
      </c>
      <c r="P446" s="138">
        <v>0</v>
      </c>
      <c r="Q446" s="138">
        <v>0</v>
      </c>
      <c r="R446" s="139"/>
      <c r="S446" s="139" t="s">
        <v>221</v>
      </c>
      <c r="T446" s="140" t="s">
        <v>169</v>
      </c>
      <c r="U446" s="121">
        <v>0</v>
      </c>
      <c r="V446" s="121">
        <v>0</v>
      </c>
      <c r="W446" s="121"/>
      <c r="X446" s="121" t="s">
        <v>442</v>
      </c>
      <c r="Y446" s="121" t="s">
        <v>131</v>
      </c>
      <c r="Z446" s="115"/>
      <c r="AA446" s="115"/>
      <c r="AB446" s="115"/>
      <c r="AC446" s="115"/>
      <c r="AD446" s="115"/>
      <c r="AE446" s="115"/>
      <c r="AF446" s="115"/>
      <c r="AG446" s="115" t="s">
        <v>443</v>
      </c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</row>
    <row r="447" spans="1:60" x14ac:dyDescent="0.4">
      <c r="A447" s="135">
        <v>237</v>
      </c>
      <c r="B447" s="136" t="s">
        <v>497</v>
      </c>
      <c r="C447" s="143" t="s">
        <v>498</v>
      </c>
      <c r="D447" s="137" t="s">
        <v>441</v>
      </c>
      <c r="E447" s="138">
        <v>1</v>
      </c>
      <c r="F447" s="341"/>
      <c r="G447" s="139">
        <f t="shared" si="8"/>
        <v>0</v>
      </c>
      <c r="H447" s="139">
        <v>0</v>
      </c>
      <c r="I447" s="139">
        <v>0</v>
      </c>
      <c r="J447" s="139">
        <v>30000</v>
      </c>
      <c r="K447" s="139">
        <v>30000</v>
      </c>
      <c r="L447" s="139">
        <v>21</v>
      </c>
      <c r="M447" s="139">
        <v>36300</v>
      </c>
      <c r="N447" s="138">
        <v>0</v>
      </c>
      <c r="O447" s="138">
        <v>0</v>
      </c>
      <c r="P447" s="138">
        <v>0</v>
      </c>
      <c r="Q447" s="138">
        <v>0</v>
      </c>
      <c r="R447" s="139"/>
      <c r="S447" s="139" t="s">
        <v>221</v>
      </c>
      <c r="T447" s="140" t="s">
        <v>169</v>
      </c>
      <c r="U447" s="121">
        <v>0</v>
      </c>
      <c r="V447" s="121">
        <v>0</v>
      </c>
      <c r="W447" s="121"/>
      <c r="X447" s="121" t="s">
        <v>442</v>
      </c>
      <c r="Y447" s="121" t="s">
        <v>131</v>
      </c>
      <c r="Z447" s="115"/>
      <c r="AA447" s="115"/>
      <c r="AB447" s="115"/>
      <c r="AC447" s="115"/>
      <c r="AD447" s="115"/>
      <c r="AE447" s="115"/>
      <c r="AF447" s="115"/>
      <c r="AG447" s="115" t="s">
        <v>443</v>
      </c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</row>
    <row r="448" spans="1:60" ht="20.399999999999999" x14ac:dyDescent="0.4">
      <c r="A448" s="135">
        <v>238</v>
      </c>
      <c r="B448" s="136"/>
      <c r="C448" s="143" t="s">
        <v>521</v>
      </c>
      <c r="D448" s="137" t="s">
        <v>441</v>
      </c>
      <c r="E448" s="138">
        <v>1</v>
      </c>
      <c r="F448" s="341"/>
      <c r="G448" s="139">
        <f t="shared" si="8"/>
        <v>0</v>
      </c>
      <c r="H448" s="139">
        <v>0</v>
      </c>
      <c r="I448" s="139">
        <v>0</v>
      </c>
      <c r="J448" s="139">
        <v>21420</v>
      </c>
      <c r="K448" s="139">
        <v>21420</v>
      </c>
      <c r="L448" s="139">
        <v>21</v>
      </c>
      <c r="M448" s="139">
        <v>25918.2</v>
      </c>
      <c r="N448" s="138">
        <v>0</v>
      </c>
      <c r="O448" s="138">
        <v>0</v>
      </c>
      <c r="P448" s="138">
        <v>0</v>
      </c>
      <c r="Q448" s="138">
        <v>0</v>
      </c>
      <c r="R448" s="139"/>
      <c r="S448" s="139" t="s">
        <v>221</v>
      </c>
      <c r="T448" s="140" t="s">
        <v>169</v>
      </c>
      <c r="U448" s="121"/>
      <c r="V448" s="121"/>
      <c r="W448" s="121"/>
      <c r="X448" s="121"/>
      <c r="Y448" s="121"/>
      <c r="Z448" s="115"/>
      <c r="AA448" s="115"/>
      <c r="AB448" s="115"/>
      <c r="AC448" s="115"/>
      <c r="AD448" s="115"/>
      <c r="AE448" s="115">
        <v>15</v>
      </c>
      <c r="AF448" s="115">
        <v>21</v>
      </c>
      <c r="AG448" s="115" t="s">
        <v>112</v>
      </c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</row>
    <row r="449" spans="1:60" ht="30.6" x14ac:dyDescent="0.4">
      <c r="A449" s="135">
        <v>239</v>
      </c>
      <c r="B449" s="136"/>
      <c r="C449" s="143" t="s">
        <v>526</v>
      </c>
      <c r="D449" s="137" t="s">
        <v>441</v>
      </c>
      <c r="E449" s="138">
        <v>1</v>
      </c>
      <c r="F449" s="341"/>
      <c r="G449" s="139">
        <f t="shared" si="8"/>
        <v>0</v>
      </c>
      <c r="H449" s="139">
        <v>0</v>
      </c>
      <c r="I449" s="139">
        <v>0</v>
      </c>
      <c r="J449" s="139">
        <v>30000</v>
      </c>
      <c r="K449" s="139">
        <v>30000</v>
      </c>
      <c r="L449" s="139">
        <v>21</v>
      </c>
      <c r="M449" s="139">
        <v>36300</v>
      </c>
      <c r="N449" s="138">
        <v>0</v>
      </c>
      <c r="O449" s="138">
        <v>0</v>
      </c>
      <c r="P449" s="138">
        <v>0</v>
      </c>
      <c r="Q449" s="138">
        <v>0</v>
      </c>
      <c r="R449" s="139"/>
      <c r="S449" s="139" t="s">
        <v>221</v>
      </c>
      <c r="T449" s="140" t="s">
        <v>169</v>
      </c>
      <c r="U449" s="121"/>
      <c r="V449" s="121"/>
      <c r="W449" s="121"/>
      <c r="X449" s="121"/>
      <c r="Y449" s="121"/>
      <c r="Z449" s="115"/>
      <c r="AA449" s="115"/>
      <c r="AB449" s="115"/>
      <c r="AC449" s="115"/>
      <c r="AD449" s="115"/>
      <c r="AE449" s="115"/>
      <c r="AF449" s="115"/>
      <c r="AG449" s="115" t="s">
        <v>499</v>
      </c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</row>
    <row r="450" spans="1:60" x14ac:dyDescent="0.4">
      <c r="A450" s="135"/>
      <c r="B450" s="136"/>
      <c r="C450" s="143"/>
      <c r="D450" s="137"/>
      <c r="E450" s="138"/>
      <c r="F450" s="139"/>
      <c r="G450" s="139"/>
      <c r="H450" s="139"/>
      <c r="I450" s="139"/>
      <c r="J450" s="139"/>
      <c r="K450" s="139"/>
      <c r="L450" s="139"/>
      <c r="M450" s="139"/>
      <c r="N450" s="138"/>
      <c r="O450" s="138"/>
      <c r="P450" s="138"/>
      <c r="Q450" s="138"/>
      <c r="R450" s="139"/>
      <c r="S450" s="139"/>
      <c r="T450" s="140"/>
      <c r="U450" s="121"/>
      <c r="V450" s="121"/>
      <c r="W450" s="121"/>
      <c r="X450" s="121"/>
      <c r="Y450" s="121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</row>
    <row r="451" spans="1:60" x14ac:dyDescent="0.4">
      <c r="D451" s="10"/>
    </row>
    <row r="452" spans="1:60" x14ac:dyDescent="0.4">
      <c r="D452" s="10"/>
    </row>
    <row r="453" spans="1:60" x14ac:dyDescent="0.4">
      <c r="D453" s="10"/>
    </row>
    <row r="454" spans="1:60" x14ac:dyDescent="0.4">
      <c r="D454" s="10"/>
    </row>
    <row r="455" spans="1:60" x14ac:dyDescent="0.4">
      <c r="D455" s="10"/>
    </row>
    <row r="456" spans="1:60" x14ac:dyDescent="0.4">
      <c r="D456" s="10"/>
    </row>
    <row r="457" spans="1:60" x14ac:dyDescent="0.4">
      <c r="D457" s="10"/>
    </row>
    <row r="458" spans="1:60" x14ac:dyDescent="0.4">
      <c r="D458" s="10"/>
    </row>
    <row r="459" spans="1:60" x14ac:dyDescent="0.4">
      <c r="D459" s="10"/>
    </row>
    <row r="460" spans="1:60" x14ac:dyDescent="0.4">
      <c r="D460" s="10"/>
    </row>
    <row r="461" spans="1:60" x14ac:dyDescent="0.4">
      <c r="D461" s="10"/>
    </row>
    <row r="462" spans="1:60" x14ac:dyDescent="0.4">
      <c r="D462" s="10"/>
    </row>
    <row r="463" spans="1:60" x14ac:dyDescent="0.4">
      <c r="D463" s="10"/>
    </row>
    <row r="464" spans="1:60" x14ac:dyDescent="0.4">
      <c r="D464" s="10"/>
    </row>
    <row r="465" spans="4:4" x14ac:dyDescent="0.4">
      <c r="D465" s="10"/>
    </row>
    <row r="466" spans="4:4" x14ac:dyDescent="0.4">
      <c r="D466" s="10"/>
    </row>
    <row r="467" spans="4:4" x14ac:dyDescent="0.4">
      <c r="D467" s="10"/>
    </row>
    <row r="468" spans="4:4" x14ac:dyDescent="0.4">
      <c r="D468" s="10"/>
    </row>
    <row r="469" spans="4:4" x14ac:dyDescent="0.4">
      <c r="D469" s="10"/>
    </row>
    <row r="470" spans="4:4" x14ac:dyDescent="0.4">
      <c r="D470" s="10"/>
    </row>
    <row r="471" spans="4:4" x14ac:dyDescent="0.4">
      <c r="D471" s="10"/>
    </row>
    <row r="472" spans="4:4" x14ac:dyDescent="0.4">
      <c r="D472" s="10"/>
    </row>
    <row r="473" spans="4:4" x14ac:dyDescent="0.4">
      <c r="D473" s="10"/>
    </row>
    <row r="474" spans="4:4" x14ac:dyDescent="0.4">
      <c r="D474" s="10"/>
    </row>
    <row r="475" spans="4:4" x14ac:dyDescent="0.4">
      <c r="D475" s="10"/>
    </row>
    <row r="476" spans="4:4" x14ac:dyDescent="0.4">
      <c r="D476" s="10"/>
    </row>
    <row r="477" spans="4:4" x14ac:dyDescent="0.4">
      <c r="D477" s="10"/>
    </row>
    <row r="478" spans="4:4" x14ac:dyDescent="0.4">
      <c r="D478" s="10"/>
    </row>
    <row r="479" spans="4:4" x14ac:dyDescent="0.4">
      <c r="D479" s="10"/>
    </row>
    <row r="480" spans="4:4" x14ac:dyDescent="0.4">
      <c r="D480" s="10"/>
    </row>
    <row r="481" spans="4:4" x14ac:dyDescent="0.4">
      <c r="D481" s="10"/>
    </row>
    <row r="482" spans="4:4" x14ac:dyDescent="0.4">
      <c r="D482" s="10"/>
    </row>
    <row r="483" spans="4:4" x14ac:dyDescent="0.4">
      <c r="D483" s="10"/>
    </row>
    <row r="484" spans="4:4" x14ac:dyDescent="0.4">
      <c r="D484" s="10"/>
    </row>
    <row r="485" spans="4:4" x14ac:dyDescent="0.4">
      <c r="D485" s="10"/>
    </row>
    <row r="486" spans="4:4" x14ac:dyDescent="0.4">
      <c r="D486" s="10"/>
    </row>
    <row r="487" spans="4:4" x14ac:dyDescent="0.4">
      <c r="D487" s="10"/>
    </row>
    <row r="488" spans="4:4" x14ac:dyDescent="0.4">
      <c r="D488" s="10"/>
    </row>
    <row r="489" spans="4:4" x14ac:dyDescent="0.4">
      <c r="D489" s="10"/>
    </row>
    <row r="490" spans="4:4" x14ac:dyDescent="0.4">
      <c r="D490" s="10"/>
    </row>
    <row r="491" spans="4:4" x14ac:dyDescent="0.4">
      <c r="D491" s="10"/>
    </row>
    <row r="492" spans="4:4" x14ac:dyDescent="0.4">
      <c r="D492" s="10"/>
    </row>
    <row r="493" spans="4:4" x14ac:dyDescent="0.4">
      <c r="D493" s="10"/>
    </row>
    <row r="494" spans="4:4" x14ac:dyDescent="0.4">
      <c r="D494" s="10"/>
    </row>
    <row r="495" spans="4:4" x14ac:dyDescent="0.4">
      <c r="D495" s="10"/>
    </row>
    <row r="496" spans="4:4" x14ac:dyDescent="0.4">
      <c r="D496" s="10"/>
    </row>
    <row r="497" spans="4:4" x14ac:dyDescent="0.4">
      <c r="D497" s="10"/>
    </row>
    <row r="498" spans="4:4" x14ac:dyDescent="0.4">
      <c r="D498" s="10"/>
    </row>
    <row r="499" spans="4:4" x14ac:dyDescent="0.4">
      <c r="D499" s="10"/>
    </row>
    <row r="500" spans="4:4" x14ac:dyDescent="0.4">
      <c r="D500" s="10"/>
    </row>
    <row r="501" spans="4:4" x14ac:dyDescent="0.4">
      <c r="D501" s="10"/>
    </row>
    <row r="502" spans="4:4" x14ac:dyDescent="0.4">
      <c r="D502" s="10"/>
    </row>
    <row r="503" spans="4:4" x14ac:dyDescent="0.4">
      <c r="D503" s="10"/>
    </row>
    <row r="504" spans="4:4" x14ac:dyDescent="0.4">
      <c r="D504" s="10"/>
    </row>
    <row r="505" spans="4:4" x14ac:dyDescent="0.4">
      <c r="D505" s="10"/>
    </row>
    <row r="506" spans="4:4" x14ac:dyDescent="0.4">
      <c r="D506" s="10"/>
    </row>
    <row r="507" spans="4:4" x14ac:dyDescent="0.4">
      <c r="D507" s="10"/>
    </row>
    <row r="508" spans="4:4" x14ac:dyDescent="0.4">
      <c r="D508" s="10"/>
    </row>
    <row r="509" spans="4:4" x14ac:dyDescent="0.4">
      <c r="D509" s="10"/>
    </row>
    <row r="510" spans="4:4" x14ac:dyDescent="0.4">
      <c r="D510" s="10"/>
    </row>
    <row r="511" spans="4:4" x14ac:dyDescent="0.4">
      <c r="D511" s="10"/>
    </row>
    <row r="512" spans="4:4" x14ac:dyDescent="0.4">
      <c r="D512" s="10"/>
    </row>
    <row r="513" spans="4:4" x14ac:dyDescent="0.4">
      <c r="D513" s="10"/>
    </row>
    <row r="514" spans="4:4" x14ac:dyDescent="0.4">
      <c r="D514" s="10"/>
    </row>
    <row r="515" spans="4:4" x14ac:dyDescent="0.4">
      <c r="D515" s="10"/>
    </row>
    <row r="516" spans="4:4" x14ac:dyDescent="0.4">
      <c r="D516" s="10"/>
    </row>
    <row r="517" spans="4:4" x14ac:dyDescent="0.4">
      <c r="D517" s="10"/>
    </row>
    <row r="518" spans="4:4" x14ac:dyDescent="0.4">
      <c r="D518" s="10"/>
    </row>
    <row r="519" spans="4:4" x14ac:dyDescent="0.4">
      <c r="D519" s="10"/>
    </row>
    <row r="520" spans="4:4" x14ac:dyDescent="0.4">
      <c r="D520" s="10"/>
    </row>
    <row r="521" spans="4:4" x14ac:dyDescent="0.4">
      <c r="D521" s="10"/>
    </row>
    <row r="522" spans="4:4" x14ac:dyDescent="0.4">
      <c r="D522" s="10"/>
    </row>
    <row r="523" spans="4:4" x14ac:dyDescent="0.4">
      <c r="D523" s="10"/>
    </row>
    <row r="524" spans="4:4" x14ac:dyDescent="0.4">
      <c r="D524" s="10"/>
    </row>
    <row r="525" spans="4:4" x14ac:dyDescent="0.4">
      <c r="D525" s="10"/>
    </row>
    <row r="526" spans="4:4" x14ac:dyDescent="0.4">
      <c r="D526" s="10"/>
    </row>
    <row r="527" spans="4:4" x14ac:dyDescent="0.4">
      <c r="D527" s="10"/>
    </row>
    <row r="528" spans="4:4" x14ac:dyDescent="0.4">
      <c r="D528" s="10"/>
    </row>
    <row r="529" spans="4:4" x14ac:dyDescent="0.4">
      <c r="D529" s="10"/>
    </row>
    <row r="530" spans="4:4" x14ac:dyDescent="0.4">
      <c r="D530" s="10"/>
    </row>
    <row r="531" spans="4:4" x14ac:dyDescent="0.4">
      <c r="D531" s="10"/>
    </row>
    <row r="532" spans="4:4" x14ac:dyDescent="0.4">
      <c r="D532" s="10"/>
    </row>
    <row r="533" spans="4:4" x14ac:dyDescent="0.4">
      <c r="D533" s="10"/>
    </row>
    <row r="534" spans="4:4" x14ac:dyDescent="0.4">
      <c r="D534" s="10"/>
    </row>
    <row r="535" spans="4:4" x14ac:dyDescent="0.4">
      <c r="D535" s="10"/>
    </row>
    <row r="536" spans="4:4" x14ac:dyDescent="0.4">
      <c r="D536" s="10"/>
    </row>
    <row r="537" spans="4:4" x14ac:dyDescent="0.4">
      <c r="D537" s="10"/>
    </row>
    <row r="538" spans="4:4" x14ac:dyDescent="0.4">
      <c r="D538" s="10"/>
    </row>
    <row r="539" spans="4:4" x14ac:dyDescent="0.4">
      <c r="D539" s="10"/>
    </row>
    <row r="540" spans="4:4" x14ac:dyDescent="0.4">
      <c r="D540" s="10"/>
    </row>
    <row r="541" spans="4:4" x14ac:dyDescent="0.4">
      <c r="D541" s="10"/>
    </row>
    <row r="542" spans="4:4" x14ac:dyDescent="0.4">
      <c r="D542" s="10"/>
    </row>
    <row r="543" spans="4:4" x14ac:dyDescent="0.4">
      <c r="D543" s="10"/>
    </row>
    <row r="544" spans="4:4" x14ac:dyDescent="0.4">
      <c r="D544" s="10"/>
    </row>
    <row r="545" spans="4:4" x14ac:dyDescent="0.4">
      <c r="D545" s="10"/>
    </row>
    <row r="546" spans="4:4" x14ac:dyDescent="0.4">
      <c r="D546" s="10"/>
    </row>
    <row r="547" spans="4:4" x14ac:dyDescent="0.4">
      <c r="D547" s="10"/>
    </row>
    <row r="548" spans="4:4" x14ac:dyDescent="0.4">
      <c r="D548" s="10"/>
    </row>
    <row r="549" spans="4:4" x14ac:dyDescent="0.4">
      <c r="D549" s="10"/>
    </row>
    <row r="550" spans="4:4" x14ac:dyDescent="0.4">
      <c r="D550" s="10"/>
    </row>
    <row r="551" spans="4:4" x14ac:dyDescent="0.4">
      <c r="D551" s="10"/>
    </row>
    <row r="552" spans="4:4" x14ac:dyDescent="0.4">
      <c r="D552" s="10"/>
    </row>
    <row r="553" spans="4:4" x14ac:dyDescent="0.4">
      <c r="D553" s="10"/>
    </row>
    <row r="554" spans="4:4" x14ac:dyDescent="0.4">
      <c r="D554" s="10"/>
    </row>
    <row r="555" spans="4:4" x14ac:dyDescent="0.4">
      <c r="D555" s="10"/>
    </row>
    <row r="556" spans="4:4" x14ac:dyDescent="0.4">
      <c r="D556" s="10"/>
    </row>
    <row r="557" spans="4:4" x14ac:dyDescent="0.4">
      <c r="D557" s="10"/>
    </row>
    <row r="558" spans="4:4" x14ac:dyDescent="0.4">
      <c r="D558" s="10"/>
    </row>
    <row r="559" spans="4:4" x14ac:dyDescent="0.4">
      <c r="D559" s="10"/>
    </row>
    <row r="560" spans="4:4" x14ac:dyDescent="0.4">
      <c r="D560" s="10"/>
    </row>
    <row r="561" spans="4:4" x14ac:dyDescent="0.4">
      <c r="D561" s="10"/>
    </row>
    <row r="562" spans="4:4" x14ac:dyDescent="0.4">
      <c r="D562" s="10"/>
    </row>
    <row r="563" spans="4:4" x14ac:dyDescent="0.4">
      <c r="D563" s="10"/>
    </row>
    <row r="564" spans="4:4" x14ac:dyDescent="0.4">
      <c r="D564" s="10"/>
    </row>
    <row r="565" spans="4:4" x14ac:dyDescent="0.4">
      <c r="D565" s="10"/>
    </row>
    <row r="566" spans="4:4" x14ac:dyDescent="0.4">
      <c r="D566" s="10"/>
    </row>
    <row r="567" spans="4:4" x14ac:dyDescent="0.4">
      <c r="D567" s="10"/>
    </row>
    <row r="568" spans="4:4" x14ac:dyDescent="0.4">
      <c r="D568" s="10"/>
    </row>
    <row r="569" spans="4:4" x14ac:dyDescent="0.4">
      <c r="D569" s="10"/>
    </row>
    <row r="570" spans="4:4" x14ac:dyDescent="0.4">
      <c r="D570" s="10"/>
    </row>
    <row r="571" spans="4:4" x14ac:dyDescent="0.4">
      <c r="D571" s="10"/>
    </row>
    <row r="572" spans="4:4" x14ac:dyDescent="0.4">
      <c r="D572" s="10"/>
    </row>
    <row r="573" spans="4:4" x14ac:dyDescent="0.4">
      <c r="D573" s="10"/>
    </row>
    <row r="574" spans="4:4" x14ac:dyDescent="0.4">
      <c r="D574" s="10"/>
    </row>
    <row r="575" spans="4:4" x14ac:dyDescent="0.4">
      <c r="D575" s="10"/>
    </row>
    <row r="576" spans="4:4" x14ac:dyDescent="0.4">
      <c r="D576" s="10"/>
    </row>
    <row r="577" spans="4:4" x14ac:dyDescent="0.4">
      <c r="D577" s="10"/>
    </row>
    <row r="578" spans="4:4" x14ac:dyDescent="0.4">
      <c r="D578" s="10"/>
    </row>
    <row r="579" spans="4:4" x14ac:dyDescent="0.4">
      <c r="D579" s="10"/>
    </row>
    <row r="580" spans="4:4" x14ac:dyDescent="0.4">
      <c r="D580" s="10"/>
    </row>
    <row r="581" spans="4:4" x14ac:dyDescent="0.4">
      <c r="D581" s="10"/>
    </row>
    <row r="582" spans="4:4" x14ac:dyDescent="0.4">
      <c r="D582" s="10"/>
    </row>
    <row r="583" spans="4:4" x14ac:dyDescent="0.4">
      <c r="D583" s="10"/>
    </row>
    <row r="584" spans="4:4" x14ac:dyDescent="0.4">
      <c r="D584" s="10"/>
    </row>
    <row r="585" spans="4:4" x14ac:dyDescent="0.4">
      <c r="D585" s="10"/>
    </row>
    <row r="586" spans="4:4" x14ac:dyDescent="0.4">
      <c r="D586" s="10"/>
    </row>
    <row r="587" spans="4:4" x14ac:dyDescent="0.4">
      <c r="D587" s="10"/>
    </row>
    <row r="588" spans="4:4" x14ac:dyDescent="0.4">
      <c r="D588" s="10"/>
    </row>
    <row r="589" spans="4:4" x14ac:dyDescent="0.4">
      <c r="D589" s="10"/>
    </row>
    <row r="590" spans="4:4" x14ac:dyDescent="0.4">
      <c r="D590" s="10"/>
    </row>
    <row r="591" spans="4:4" x14ac:dyDescent="0.4">
      <c r="D591" s="10"/>
    </row>
    <row r="592" spans="4:4" x14ac:dyDescent="0.4">
      <c r="D592" s="10"/>
    </row>
    <row r="593" spans="4:4" x14ac:dyDescent="0.4">
      <c r="D593" s="10"/>
    </row>
    <row r="594" spans="4:4" x14ac:dyDescent="0.4">
      <c r="D594" s="10"/>
    </row>
    <row r="595" spans="4:4" x14ac:dyDescent="0.4">
      <c r="D595" s="10"/>
    </row>
    <row r="596" spans="4:4" x14ac:dyDescent="0.4">
      <c r="D596" s="10"/>
    </row>
    <row r="597" spans="4:4" x14ac:dyDescent="0.4">
      <c r="D597" s="10"/>
    </row>
    <row r="598" spans="4:4" x14ac:dyDescent="0.4">
      <c r="D598" s="10"/>
    </row>
    <row r="599" spans="4:4" x14ac:dyDescent="0.4">
      <c r="D599" s="10"/>
    </row>
    <row r="600" spans="4:4" x14ac:dyDescent="0.4">
      <c r="D600" s="10"/>
    </row>
    <row r="601" spans="4:4" x14ac:dyDescent="0.4">
      <c r="D601" s="10"/>
    </row>
    <row r="602" spans="4:4" x14ac:dyDescent="0.4">
      <c r="D602" s="10"/>
    </row>
    <row r="603" spans="4:4" x14ac:dyDescent="0.4">
      <c r="D603" s="10"/>
    </row>
    <row r="604" spans="4:4" x14ac:dyDescent="0.4">
      <c r="D604" s="10"/>
    </row>
    <row r="605" spans="4:4" x14ac:dyDescent="0.4">
      <c r="D605" s="10"/>
    </row>
    <row r="606" spans="4:4" x14ac:dyDescent="0.4">
      <c r="D606" s="10"/>
    </row>
    <row r="607" spans="4:4" x14ac:dyDescent="0.4">
      <c r="D607" s="10"/>
    </row>
    <row r="608" spans="4:4" x14ac:dyDescent="0.4">
      <c r="D608" s="10"/>
    </row>
    <row r="609" spans="4:4" x14ac:dyDescent="0.4">
      <c r="D609" s="10"/>
    </row>
    <row r="610" spans="4:4" x14ac:dyDescent="0.4">
      <c r="D610" s="10"/>
    </row>
    <row r="611" spans="4:4" x14ac:dyDescent="0.4">
      <c r="D611" s="10"/>
    </row>
    <row r="612" spans="4:4" x14ac:dyDescent="0.4">
      <c r="D612" s="10"/>
    </row>
    <row r="613" spans="4:4" x14ac:dyDescent="0.4">
      <c r="D613" s="10"/>
    </row>
    <row r="614" spans="4:4" x14ac:dyDescent="0.4">
      <c r="D614" s="10"/>
    </row>
    <row r="615" spans="4:4" x14ac:dyDescent="0.4">
      <c r="D615" s="10"/>
    </row>
    <row r="616" spans="4:4" x14ac:dyDescent="0.4">
      <c r="D616" s="10"/>
    </row>
    <row r="617" spans="4:4" x14ac:dyDescent="0.4">
      <c r="D617" s="10"/>
    </row>
    <row r="618" spans="4:4" x14ac:dyDescent="0.4">
      <c r="D618" s="10"/>
    </row>
    <row r="619" spans="4:4" x14ac:dyDescent="0.4">
      <c r="D619" s="10"/>
    </row>
    <row r="620" spans="4:4" x14ac:dyDescent="0.4">
      <c r="D620" s="10"/>
    </row>
    <row r="621" spans="4:4" x14ac:dyDescent="0.4">
      <c r="D621" s="10"/>
    </row>
    <row r="622" spans="4:4" x14ac:dyDescent="0.4">
      <c r="D622" s="10"/>
    </row>
    <row r="623" spans="4:4" x14ac:dyDescent="0.4">
      <c r="D623" s="10"/>
    </row>
    <row r="624" spans="4:4" x14ac:dyDescent="0.4">
      <c r="D624" s="10"/>
    </row>
    <row r="625" spans="4:4" x14ac:dyDescent="0.4">
      <c r="D625" s="10"/>
    </row>
    <row r="626" spans="4:4" x14ac:dyDescent="0.4">
      <c r="D626" s="10"/>
    </row>
    <row r="627" spans="4:4" x14ac:dyDescent="0.4">
      <c r="D627" s="10"/>
    </row>
    <row r="628" spans="4:4" x14ac:dyDescent="0.4">
      <c r="D628" s="10"/>
    </row>
    <row r="629" spans="4:4" x14ac:dyDescent="0.4">
      <c r="D629" s="10"/>
    </row>
    <row r="630" spans="4:4" x14ac:dyDescent="0.4">
      <c r="D630" s="10"/>
    </row>
    <row r="631" spans="4:4" x14ac:dyDescent="0.4">
      <c r="D631" s="10"/>
    </row>
    <row r="632" spans="4:4" x14ac:dyDescent="0.4">
      <c r="D632" s="10"/>
    </row>
    <row r="633" spans="4:4" x14ac:dyDescent="0.4">
      <c r="D633" s="10"/>
    </row>
    <row r="634" spans="4:4" x14ac:dyDescent="0.4">
      <c r="D634" s="10"/>
    </row>
    <row r="635" spans="4:4" x14ac:dyDescent="0.4">
      <c r="D635" s="10"/>
    </row>
    <row r="636" spans="4:4" x14ac:dyDescent="0.4">
      <c r="D636" s="10"/>
    </row>
    <row r="637" spans="4:4" x14ac:dyDescent="0.4">
      <c r="D637" s="10"/>
    </row>
    <row r="638" spans="4:4" x14ac:dyDescent="0.4">
      <c r="D638" s="10"/>
    </row>
    <row r="639" spans="4:4" x14ac:dyDescent="0.4">
      <c r="D639" s="10"/>
    </row>
    <row r="640" spans="4:4" x14ac:dyDescent="0.4">
      <c r="D640" s="10"/>
    </row>
    <row r="641" spans="4:4" x14ac:dyDescent="0.4">
      <c r="D641" s="10"/>
    </row>
    <row r="642" spans="4:4" x14ac:dyDescent="0.4">
      <c r="D642" s="10"/>
    </row>
    <row r="643" spans="4:4" x14ac:dyDescent="0.4">
      <c r="D643" s="10"/>
    </row>
    <row r="644" spans="4:4" x14ac:dyDescent="0.4">
      <c r="D644" s="10"/>
    </row>
    <row r="645" spans="4:4" x14ac:dyDescent="0.4">
      <c r="D645" s="10"/>
    </row>
    <row r="646" spans="4:4" x14ac:dyDescent="0.4">
      <c r="D646" s="10"/>
    </row>
    <row r="647" spans="4:4" x14ac:dyDescent="0.4">
      <c r="D647" s="10"/>
    </row>
    <row r="648" spans="4:4" x14ac:dyDescent="0.4">
      <c r="D648" s="10"/>
    </row>
    <row r="649" spans="4:4" x14ac:dyDescent="0.4">
      <c r="D649" s="10"/>
    </row>
    <row r="650" spans="4:4" x14ac:dyDescent="0.4">
      <c r="D650" s="10"/>
    </row>
    <row r="651" spans="4:4" x14ac:dyDescent="0.4">
      <c r="D651" s="10"/>
    </row>
    <row r="652" spans="4:4" x14ac:dyDescent="0.4">
      <c r="D652" s="10"/>
    </row>
    <row r="653" spans="4:4" x14ac:dyDescent="0.4">
      <c r="D653" s="10"/>
    </row>
    <row r="654" spans="4:4" x14ac:dyDescent="0.4">
      <c r="D654" s="10"/>
    </row>
    <row r="655" spans="4:4" x14ac:dyDescent="0.4">
      <c r="D655" s="10"/>
    </row>
    <row r="656" spans="4:4" x14ac:dyDescent="0.4">
      <c r="D656" s="10"/>
    </row>
    <row r="657" spans="4:4" x14ac:dyDescent="0.4">
      <c r="D657" s="10"/>
    </row>
    <row r="658" spans="4:4" x14ac:dyDescent="0.4">
      <c r="D658" s="10"/>
    </row>
    <row r="659" spans="4:4" x14ac:dyDescent="0.4">
      <c r="D659" s="10"/>
    </row>
    <row r="660" spans="4:4" x14ac:dyDescent="0.4">
      <c r="D660" s="10"/>
    </row>
    <row r="661" spans="4:4" x14ac:dyDescent="0.4">
      <c r="D661" s="10"/>
    </row>
    <row r="662" spans="4:4" x14ac:dyDescent="0.4">
      <c r="D662" s="10"/>
    </row>
    <row r="663" spans="4:4" x14ac:dyDescent="0.4">
      <c r="D663" s="10"/>
    </row>
    <row r="664" spans="4:4" x14ac:dyDescent="0.4">
      <c r="D664" s="10"/>
    </row>
    <row r="665" spans="4:4" x14ac:dyDescent="0.4">
      <c r="D665" s="10"/>
    </row>
    <row r="666" spans="4:4" x14ac:dyDescent="0.4">
      <c r="D666" s="10"/>
    </row>
    <row r="667" spans="4:4" x14ac:dyDescent="0.4">
      <c r="D667" s="10"/>
    </row>
    <row r="668" spans="4:4" x14ac:dyDescent="0.4">
      <c r="D668" s="10"/>
    </row>
    <row r="669" spans="4:4" x14ac:dyDescent="0.4">
      <c r="D669" s="10"/>
    </row>
    <row r="670" spans="4:4" x14ac:dyDescent="0.4">
      <c r="D670" s="10"/>
    </row>
    <row r="671" spans="4:4" x14ac:dyDescent="0.4">
      <c r="D671" s="10"/>
    </row>
    <row r="672" spans="4:4" x14ac:dyDescent="0.4">
      <c r="D672" s="10"/>
    </row>
    <row r="673" spans="4:4" x14ac:dyDescent="0.4">
      <c r="D673" s="10"/>
    </row>
    <row r="674" spans="4:4" x14ac:dyDescent="0.4">
      <c r="D674" s="10"/>
    </row>
    <row r="675" spans="4:4" x14ac:dyDescent="0.4">
      <c r="D675" s="10"/>
    </row>
    <row r="676" spans="4:4" x14ac:dyDescent="0.4">
      <c r="D676" s="10"/>
    </row>
    <row r="677" spans="4:4" x14ac:dyDescent="0.4">
      <c r="D677" s="10"/>
    </row>
    <row r="678" spans="4:4" x14ac:dyDescent="0.4">
      <c r="D678" s="10"/>
    </row>
    <row r="679" spans="4:4" x14ac:dyDescent="0.4">
      <c r="D679" s="10"/>
    </row>
    <row r="680" spans="4:4" x14ac:dyDescent="0.4">
      <c r="D680" s="10"/>
    </row>
    <row r="681" spans="4:4" x14ac:dyDescent="0.4">
      <c r="D681" s="10"/>
    </row>
    <row r="682" spans="4:4" x14ac:dyDescent="0.4">
      <c r="D682" s="10"/>
    </row>
    <row r="683" spans="4:4" x14ac:dyDescent="0.4">
      <c r="D683" s="10"/>
    </row>
    <row r="684" spans="4:4" x14ac:dyDescent="0.4">
      <c r="D684" s="10"/>
    </row>
    <row r="685" spans="4:4" x14ac:dyDescent="0.4">
      <c r="D685" s="10"/>
    </row>
    <row r="686" spans="4:4" x14ac:dyDescent="0.4">
      <c r="D686" s="10"/>
    </row>
    <row r="687" spans="4:4" x14ac:dyDescent="0.4">
      <c r="D687" s="10"/>
    </row>
    <row r="688" spans="4:4" x14ac:dyDescent="0.4">
      <c r="D688" s="10"/>
    </row>
    <row r="689" spans="4:4" x14ac:dyDescent="0.4">
      <c r="D689" s="10"/>
    </row>
    <row r="690" spans="4:4" x14ac:dyDescent="0.4">
      <c r="D690" s="10"/>
    </row>
    <row r="691" spans="4:4" x14ac:dyDescent="0.4">
      <c r="D691" s="10"/>
    </row>
    <row r="692" spans="4:4" x14ac:dyDescent="0.4">
      <c r="D692" s="10"/>
    </row>
    <row r="693" spans="4:4" x14ac:dyDescent="0.4">
      <c r="D693" s="10"/>
    </row>
    <row r="694" spans="4:4" x14ac:dyDescent="0.4">
      <c r="D694" s="10"/>
    </row>
    <row r="695" spans="4:4" x14ac:dyDescent="0.4">
      <c r="D695" s="10"/>
    </row>
    <row r="696" spans="4:4" x14ac:dyDescent="0.4">
      <c r="D696" s="10"/>
    </row>
    <row r="697" spans="4:4" x14ac:dyDescent="0.4">
      <c r="D697" s="10"/>
    </row>
    <row r="698" spans="4:4" x14ac:dyDescent="0.4">
      <c r="D698" s="10"/>
    </row>
    <row r="699" spans="4:4" x14ac:dyDescent="0.4">
      <c r="D699" s="10"/>
    </row>
    <row r="700" spans="4:4" x14ac:dyDescent="0.4">
      <c r="D700" s="10"/>
    </row>
    <row r="701" spans="4:4" x14ac:dyDescent="0.4">
      <c r="D701" s="10"/>
    </row>
    <row r="702" spans="4:4" x14ac:dyDescent="0.4">
      <c r="D702" s="10"/>
    </row>
    <row r="703" spans="4:4" x14ac:dyDescent="0.4">
      <c r="D703" s="10"/>
    </row>
    <row r="704" spans="4:4" x14ac:dyDescent="0.4">
      <c r="D704" s="10"/>
    </row>
    <row r="705" spans="4:4" x14ac:dyDescent="0.4">
      <c r="D705" s="10"/>
    </row>
    <row r="706" spans="4:4" x14ac:dyDescent="0.4">
      <c r="D706" s="10"/>
    </row>
    <row r="707" spans="4:4" x14ac:dyDescent="0.4">
      <c r="D707" s="10"/>
    </row>
    <row r="708" spans="4:4" x14ac:dyDescent="0.4">
      <c r="D708" s="10"/>
    </row>
    <row r="709" spans="4:4" x14ac:dyDescent="0.4">
      <c r="D709" s="10"/>
    </row>
    <row r="710" spans="4:4" x14ac:dyDescent="0.4">
      <c r="D710" s="10"/>
    </row>
    <row r="711" spans="4:4" x14ac:dyDescent="0.4">
      <c r="D711" s="10"/>
    </row>
    <row r="712" spans="4:4" x14ac:dyDescent="0.4">
      <c r="D712" s="10"/>
    </row>
    <row r="713" spans="4:4" x14ac:dyDescent="0.4">
      <c r="D713" s="10"/>
    </row>
    <row r="714" spans="4:4" x14ac:dyDescent="0.4">
      <c r="D714" s="10"/>
    </row>
    <row r="715" spans="4:4" x14ac:dyDescent="0.4">
      <c r="D715" s="10"/>
    </row>
    <row r="716" spans="4:4" x14ac:dyDescent="0.4">
      <c r="D716" s="10"/>
    </row>
    <row r="717" spans="4:4" x14ac:dyDescent="0.4">
      <c r="D717" s="10"/>
    </row>
    <row r="718" spans="4:4" x14ac:dyDescent="0.4">
      <c r="D718" s="10"/>
    </row>
    <row r="719" spans="4:4" x14ac:dyDescent="0.4">
      <c r="D719" s="10"/>
    </row>
    <row r="720" spans="4:4" x14ac:dyDescent="0.4">
      <c r="D720" s="10"/>
    </row>
    <row r="721" spans="4:4" x14ac:dyDescent="0.4">
      <c r="D721" s="10"/>
    </row>
    <row r="722" spans="4:4" x14ac:dyDescent="0.4">
      <c r="D722" s="10"/>
    </row>
    <row r="723" spans="4:4" x14ac:dyDescent="0.4">
      <c r="D723" s="10"/>
    </row>
    <row r="724" spans="4:4" x14ac:dyDescent="0.4">
      <c r="D724" s="10"/>
    </row>
    <row r="725" spans="4:4" x14ac:dyDescent="0.4">
      <c r="D725" s="10"/>
    </row>
    <row r="726" spans="4:4" x14ac:dyDescent="0.4">
      <c r="D726" s="10"/>
    </row>
    <row r="727" spans="4:4" x14ac:dyDescent="0.4">
      <c r="D727" s="10"/>
    </row>
    <row r="728" spans="4:4" x14ac:dyDescent="0.4">
      <c r="D728" s="10"/>
    </row>
    <row r="729" spans="4:4" x14ac:dyDescent="0.4">
      <c r="D729" s="10"/>
    </row>
    <row r="730" spans="4:4" x14ac:dyDescent="0.4">
      <c r="D730" s="10"/>
    </row>
    <row r="731" spans="4:4" x14ac:dyDescent="0.4">
      <c r="D731" s="10"/>
    </row>
    <row r="732" spans="4:4" x14ac:dyDescent="0.4">
      <c r="D732" s="10"/>
    </row>
    <row r="733" spans="4:4" x14ac:dyDescent="0.4">
      <c r="D733" s="10"/>
    </row>
    <row r="734" spans="4:4" x14ac:dyDescent="0.4">
      <c r="D734" s="10"/>
    </row>
    <row r="735" spans="4:4" x14ac:dyDescent="0.4">
      <c r="D735" s="10"/>
    </row>
    <row r="736" spans="4:4" x14ac:dyDescent="0.4">
      <c r="D736" s="10"/>
    </row>
    <row r="737" spans="4:4" x14ac:dyDescent="0.4">
      <c r="D737" s="10"/>
    </row>
    <row r="738" spans="4:4" x14ac:dyDescent="0.4">
      <c r="D738" s="10"/>
    </row>
    <row r="739" spans="4:4" x14ac:dyDescent="0.4">
      <c r="D739" s="10"/>
    </row>
    <row r="740" spans="4:4" x14ac:dyDescent="0.4">
      <c r="D740" s="10"/>
    </row>
    <row r="741" spans="4:4" x14ac:dyDescent="0.4">
      <c r="D741" s="10"/>
    </row>
    <row r="742" spans="4:4" x14ac:dyDescent="0.4">
      <c r="D742" s="10"/>
    </row>
    <row r="743" spans="4:4" x14ac:dyDescent="0.4">
      <c r="D743" s="10"/>
    </row>
    <row r="744" spans="4:4" x14ac:dyDescent="0.4">
      <c r="D744" s="10"/>
    </row>
    <row r="745" spans="4:4" x14ac:dyDescent="0.4">
      <c r="D745" s="10"/>
    </row>
    <row r="746" spans="4:4" x14ac:dyDescent="0.4">
      <c r="D746" s="10"/>
    </row>
    <row r="747" spans="4:4" x14ac:dyDescent="0.4">
      <c r="D747" s="10"/>
    </row>
    <row r="748" spans="4:4" x14ac:dyDescent="0.4">
      <c r="D748" s="10"/>
    </row>
    <row r="749" spans="4:4" x14ac:dyDescent="0.4">
      <c r="D749" s="10"/>
    </row>
    <row r="750" spans="4:4" x14ac:dyDescent="0.4">
      <c r="D750" s="10"/>
    </row>
    <row r="751" spans="4:4" x14ac:dyDescent="0.4">
      <c r="D751" s="10"/>
    </row>
    <row r="752" spans="4:4" x14ac:dyDescent="0.4">
      <c r="D752" s="10"/>
    </row>
    <row r="753" spans="4:4" x14ac:dyDescent="0.4">
      <c r="D753" s="10"/>
    </row>
    <row r="754" spans="4:4" x14ac:dyDescent="0.4">
      <c r="D754" s="10"/>
    </row>
    <row r="755" spans="4:4" x14ac:dyDescent="0.4">
      <c r="D755" s="10"/>
    </row>
    <row r="756" spans="4:4" x14ac:dyDescent="0.4">
      <c r="D756" s="10"/>
    </row>
    <row r="757" spans="4:4" x14ac:dyDescent="0.4">
      <c r="D757" s="10"/>
    </row>
    <row r="758" spans="4:4" x14ac:dyDescent="0.4">
      <c r="D758" s="10"/>
    </row>
    <row r="759" spans="4:4" x14ac:dyDescent="0.4">
      <c r="D759" s="10"/>
    </row>
    <row r="760" spans="4:4" x14ac:dyDescent="0.4">
      <c r="D760" s="10"/>
    </row>
    <row r="761" spans="4:4" x14ac:dyDescent="0.4">
      <c r="D761" s="10"/>
    </row>
    <row r="762" spans="4:4" x14ac:dyDescent="0.4">
      <c r="D762" s="10"/>
    </row>
    <row r="763" spans="4:4" x14ac:dyDescent="0.4">
      <c r="D763" s="10"/>
    </row>
    <row r="764" spans="4:4" x14ac:dyDescent="0.4">
      <c r="D764" s="10"/>
    </row>
    <row r="765" spans="4:4" x14ac:dyDescent="0.4">
      <c r="D765" s="10"/>
    </row>
    <row r="766" spans="4:4" x14ac:dyDescent="0.4">
      <c r="D766" s="10"/>
    </row>
    <row r="767" spans="4:4" x14ac:dyDescent="0.4">
      <c r="D767" s="10"/>
    </row>
    <row r="768" spans="4:4" x14ac:dyDescent="0.4">
      <c r="D768" s="10"/>
    </row>
    <row r="769" spans="4:4" x14ac:dyDescent="0.4">
      <c r="D769" s="10"/>
    </row>
    <row r="770" spans="4:4" x14ac:dyDescent="0.4">
      <c r="D770" s="10"/>
    </row>
    <row r="771" spans="4:4" x14ac:dyDescent="0.4">
      <c r="D771" s="10"/>
    </row>
    <row r="772" spans="4:4" x14ac:dyDescent="0.4">
      <c r="D772" s="10"/>
    </row>
    <row r="773" spans="4:4" x14ac:dyDescent="0.4">
      <c r="D773" s="10"/>
    </row>
    <row r="774" spans="4:4" x14ac:dyDescent="0.4">
      <c r="D774" s="10"/>
    </row>
    <row r="775" spans="4:4" x14ac:dyDescent="0.4">
      <c r="D775" s="10"/>
    </row>
    <row r="776" spans="4:4" x14ac:dyDescent="0.4">
      <c r="D776" s="10"/>
    </row>
    <row r="777" spans="4:4" x14ac:dyDescent="0.4">
      <c r="D777" s="10"/>
    </row>
    <row r="778" spans="4:4" x14ac:dyDescent="0.4">
      <c r="D778" s="10"/>
    </row>
    <row r="779" spans="4:4" x14ac:dyDescent="0.4">
      <c r="D779" s="10"/>
    </row>
    <row r="780" spans="4:4" x14ac:dyDescent="0.4">
      <c r="D780" s="10"/>
    </row>
    <row r="781" spans="4:4" x14ac:dyDescent="0.4">
      <c r="D781" s="10"/>
    </row>
    <row r="782" spans="4:4" x14ac:dyDescent="0.4">
      <c r="D782" s="10"/>
    </row>
    <row r="783" spans="4:4" x14ac:dyDescent="0.4">
      <c r="D783" s="10"/>
    </row>
    <row r="784" spans="4:4" x14ac:dyDescent="0.4">
      <c r="D784" s="10"/>
    </row>
    <row r="785" spans="4:4" x14ac:dyDescent="0.4">
      <c r="D785" s="10"/>
    </row>
    <row r="786" spans="4:4" x14ac:dyDescent="0.4">
      <c r="D786" s="10"/>
    </row>
    <row r="787" spans="4:4" x14ac:dyDescent="0.4">
      <c r="D787" s="10"/>
    </row>
    <row r="788" spans="4:4" x14ac:dyDescent="0.4">
      <c r="D788" s="10"/>
    </row>
    <row r="789" spans="4:4" x14ac:dyDescent="0.4">
      <c r="D789" s="10"/>
    </row>
    <row r="790" spans="4:4" x14ac:dyDescent="0.4">
      <c r="D790" s="10"/>
    </row>
    <row r="791" spans="4:4" x14ac:dyDescent="0.4">
      <c r="D791" s="10"/>
    </row>
    <row r="792" spans="4:4" x14ac:dyDescent="0.4">
      <c r="D792" s="10"/>
    </row>
    <row r="793" spans="4:4" x14ac:dyDescent="0.4">
      <c r="D793" s="10"/>
    </row>
    <row r="794" spans="4:4" x14ac:dyDescent="0.4">
      <c r="D794" s="10"/>
    </row>
    <row r="795" spans="4:4" x14ac:dyDescent="0.4">
      <c r="D795" s="10"/>
    </row>
    <row r="796" spans="4:4" x14ac:dyDescent="0.4">
      <c r="D796" s="10"/>
    </row>
    <row r="797" spans="4:4" x14ac:dyDescent="0.4">
      <c r="D797" s="10"/>
    </row>
    <row r="798" spans="4:4" x14ac:dyDescent="0.4">
      <c r="D798" s="10"/>
    </row>
    <row r="799" spans="4:4" x14ac:dyDescent="0.4">
      <c r="D799" s="10"/>
    </row>
    <row r="800" spans="4:4" x14ac:dyDescent="0.4">
      <c r="D800" s="10"/>
    </row>
    <row r="801" spans="4:4" x14ac:dyDescent="0.4">
      <c r="D801" s="10"/>
    </row>
    <row r="802" spans="4:4" x14ac:dyDescent="0.4">
      <c r="D802" s="10"/>
    </row>
    <row r="803" spans="4:4" x14ac:dyDescent="0.4">
      <c r="D803" s="10"/>
    </row>
    <row r="804" spans="4:4" x14ac:dyDescent="0.4">
      <c r="D804" s="10"/>
    </row>
    <row r="805" spans="4:4" x14ac:dyDescent="0.4">
      <c r="D805" s="10"/>
    </row>
    <row r="806" spans="4:4" x14ac:dyDescent="0.4">
      <c r="D806" s="10"/>
    </row>
    <row r="807" spans="4:4" x14ac:dyDescent="0.4">
      <c r="D807" s="10"/>
    </row>
    <row r="808" spans="4:4" x14ac:dyDescent="0.4">
      <c r="D808" s="10"/>
    </row>
    <row r="809" spans="4:4" x14ac:dyDescent="0.4">
      <c r="D809" s="10"/>
    </row>
    <row r="810" spans="4:4" x14ac:dyDescent="0.4">
      <c r="D810" s="10"/>
    </row>
    <row r="811" spans="4:4" x14ac:dyDescent="0.4">
      <c r="D811" s="10"/>
    </row>
    <row r="812" spans="4:4" x14ac:dyDescent="0.4">
      <c r="D812" s="10"/>
    </row>
    <row r="813" spans="4:4" x14ac:dyDescent="0.4">
      <c r="D813" s="10"/>
    </row>
    <row r="814" spans="4:4" x14ac:dyDescent="0.4">
      <c r="D814" s="10"/>
    </row>
    <row r="815" spans="4:4" x14ac:dyDescent="0.4">
      <c r="D815" s="10"/>
    </row>
    <row r="816" spans="4:4" x14ac:dyDescent="0.4">
      <c r="D816" s="10"/>
    </row>
    <row r="817" spans="4:4" x14ac:dyDescent="0.4">
      <c r="D817" s="10"/>
    </row>
    <row r="818" spans="4:4" x14ac:dyDescent="0.4">
      <c r="D818" s="10"/>
    </row>
    <row r="819" spans="4:4" x14ac:dyDescent="0.4">
      <c r="D819" s="10"/>
    </row>
    <row r="820" spans="4:4" x14ac:dyDescent="0.4">
      <c r="D820" s="10"/>
    </row>
    <row r="821" spans="4:4" x14ac:dyDescent="0.4">
      <c r="D821" s="10"/>
    </row>
    <row r="822" spans="4:4" x14ac:dyDescent="0.4">
      <c r="D822" s="10"/>
    </row>
    <row r="823" spans="4:4" x14ac:dyDescent="0.4">
      <c r="D823" s="10"/>
    </row>
    <row r="824" spans="4:4" x14ac:dyDescent="0.4">
      <c r="D824" s="10"/>
    </row>
    <row r="825" spans="4:4" x14ac:dyDescent="0.4">
      <c r="D825" s="10"/>
    </row>
    <row r="826" spans="4:4" x14ac:dyDescent="0.4">
      <c r="D826" s="10"/>
    </row>
    <row r="827" spans="4:4" x14ac:dyDescent="0.4">
      <c r="D827" s="10"/>
    </row>
    <row r="828" spans="4:4" x14ac:dyDescent="0.4">
      <c r="D828" s="10"/>
    </row>
    <row r="829" spans="4:4" x14ac:dyDescent="0.4">
      <c r="D829" s="10"/>
    </row>
    <row r="830" spans="4:4" x14ac:dyDescent="0.4">
      <c r="D830" s="10"/>
    </row>
    <row r="831" spans="4:4" x14ac:dyDescent="0.4">
      <c r="D831" s="10"/>
    </row>
    <row r="832" spans="4:4" x14ac:dyDescent="0.4">
      <c r="D832" s="10"/>
    </row>
    <row r="833" spans="4:4" x14ac:dyDescent="0.4">
      <c r="D833" s="10"/>
    </row>
    <row r="834" spans="4:4" x14ac:dyDescent="0.4">
      <c r="D834" s="10"/>
    </row>
    <row r="835" spans="4:4" x14ac:dyDescent="0.4">
      <c r="D835" s="10"/>
    </row>
    <row r="836" spans="4:4" x14ac:dyDescent="0.4">
      <c r="D836" s="10"/>
    </row>
    <row r="837" spans="4:4" x14ac:dyDescent="0.4">
      <c r="D837" s="10"/>
    </row>
    <row r="838" spans="4:4" x14ac:dyDescent="0.4">
      <c r="D838" s="10"/>
    </row>
    <row r="839" spans="4:4" x14ac:dyDescent="0.4">
      <c r="D839" s="10"/>
    </row>
    <row r="840" spans="4:4" x14ac:dyDescent="0.4">
      <c r="D840" s="10"/>
    </row>
    <row r="841" spans="4:4" x14ac:dyDescent="0.4">
      <c r="D841" s="10"/>
    </row>
    <row r="842" spans="4:4" x14ac:dyDescent="0.4">
      <c r="D842" s="10"/>
    </row>
    <row r="843" spans="4:4" x14ac:dyDescent="0.4">
      <c r="D843" s="10"/>
    </row>
    <row r="844" spans="4:4" x14ac:dyDescent="0.4">
      <c r="D844" s="10"/>
    </row>
    <row r="845" spans="4:4" x14ac:dyDescent="0.4">
      <c r="D845" s="10"/>
    </row>
    <row r="846" spans="4:4" x14ac:dyDescent="0.4">
      <c r="D846" s="10"/>
    </row>
    <row r="847" spans="4:4" x14ac:dyDescent="0.4">
      <c r="D847" s="10"/>
    </row>
    <row r="848" spans="4:4" x14ac:dyDescent="0.4">
      <c r="D848" s="10"/>
    </row>
    <row r="849" spans="4:4" x14ac:dyDescent="0.4">
      <c r="D849" s="10"/>
    </row>
    <row r="850" spans="4:4" x14ac:dyDescent="0.4">
      <c r="D850" s="10"/>
    </row>
    <row r="851" spans="4:4" x14ac:dyDescent="0.4">
      <c r="D851" s="10"/>
    </row>
    <row r="852" spans="4:4" x14ac:dyDescent="0.4">
      <c r="D852" s="10"/>
    </row>
    <row r="853" spans="4:4" x14ac:dyDescent="0.4">
      <c r="D853" s="10"/>
    </row>
    <row r="854" spans="4:4" x14ac:dyDescent="0.4">
      <c r="D854" s="10"/>
    </row>
    <row r="855" spans="4:4" x14ac:dyDescent="0.4">
      <c r="D855" s="10"/>
    </row>
    <row r="856" spans="4:4" x14ac:dyDescent="0.4">
      <c r="D856" s="10"/>
    </row>
    <row r="857" spans="4:4" x14ac:dyDescent="0.4">
      <c r="D857" s="10"/>
    </row>
    <row r="858" spans="4:4" x14ac:dyDescent="0.4">
      <c r="D858" s="10"/>
    </row>
    <row r="859" spans="4:4" x14ac:dyDescent="0.4">
      <c r="D859" s="10"/>
    </row>
    <row r="860" spans="4:4" x14ac:dyDescent="0.4">
      <c r="D860" s="10"/>
    </row>
    <row r="861" spans="4:4" x14ac:dyDescent="0.4">
      <c r="D861" s="10"/>
    </row>
    <row r="862" spans="4:4" x14ac:dyDescent="0.4">
      <c r="D862" s="10"/>
    </row>
    <row r="863" spans="4:4" x14ac:dyDescent="0.4">
      <c r="D863" s="10"/>
    </row>
    <row r="864" spans="4:4" x14ac:dyDescent="0.4">
      <c r="D864" s="10"/>
    </row>
    <row r="865" spans="4:4" x14ac:dyDescent="0.4">
      <c r="D865" s="10"/>
    </row>
    <row r="866" spans="4:4" x14ac:dyDescent="0.4">
      <c r="D866" s="10"/>
    </row>
    <row r="867" spans="4:4" x14ac:dyDescent="0.4">
      <c r="D867" s="10"/>
    </row>
    <row r="868" spans="4:4" x14ac:dyDescent="0.4">
      <c r="D868" s="10"/>
    </row>
    <row r="869" spans="4:4" x14ac:dyDescent="0.4">
      <c r="D869" s="10"/>
    </row>
    <row r="870" spans="4:4" x14ac:dyDescent="0.4">
      <c r="D870" s="10"/>
    </row>
    <row r="871" spans="4:4" x14ac:dyDescent="0.4">
      <c r="D871" s="10"/>
    </row>
    <row r="872" spans="4:4" x14ac:dyDescent="0.4">
      <c r="D872" s="10"/>
    </row>
    <row r="873" spans="4:4" x14ac:dyDescent="0.4">
      <c r="D873" s="10"/>
    </row>
    <row r="874" spans="4:4" x14ac:dyDescent="0.4">
      <c r="D874" s="10"/>
    </row>
    <row r="875" spans="4:4" x14ac:dyDescent="0.4">
      <c r="D875" s="10"/>
    </row>
    <row r="876" spans="4:4" x14ac:dyDescent="0.4">
      <c r="D876" s="10"/>
    </row>
    <row r="877" spans="4:4" x14ac:dyDescent="0.4">
      <c r="D877" s="10"/>
    </row>
    <row r="878" spans="4:4" x14ac:dyDescent="0.4">
      <c r="D878" s="10"/>
    </row>
    <row r="879" spans="4:4" x14ac:dyDescent="0.4">
      <c r="D879" s="10"/>
    </row>
    <row r="880" spans="4:4" x14ac:dyDescent="0.4">
      <c r="D880" s="10"/>
    </row>
    <row r="881" spans="4:4" x14ac:dyDescent="0.4">
      <c r="D881" s="10"/>
    </row>
    <row r="882" spans="4:4" x14ac:dyDescent="0.4">
      <c r="D882" s="10"/>
    </row>
    <row r="883" spans="4:4" x14ac:dyDescent="0.4">
      <c r="D883" s="10"/>
    </row>
    <row r="884" spans="4:4" x14ac:dyDescent="0.4">
      <c r="D884" s="10"/>
    </row>
    <row r="885" spans="4:4" x14ac:dyDescent="0.4">
      <c r="D885" s="10"/>
    </row>
    <row r="886" spans="4:4" x14ac:dyDescent="0.4">
      <c r="D886" s="10"/>
    </row>
    <row r="887" spans="4:4" x14ac:dyDescent="0.4">
      <c r="D887" s="10"/>
    </row>
    <row r="888" spans="4:4" x14ac:dyDescent="0.4">
      <c r="D888" s="10"/>
    </row>
    <row r="889" spans="4:4" x14ac:dyDescent="0.4">
      <c r="D889" s="10"/>
    </row>
    <row r="890" spans="4:4" x14ac:dyDescent="0.4">
      <c r="D890" s="10"/>
    </row>
    <row r="891" spans="4:4" x14ac:dyDescent="0.4">
      <c r="D891" s="10"/>
    </row>
    <row r="892" spans="4:4" x14ac:dyDescent="0.4">
      <c r="D892" s="10"/>
    </row>
    <row r="893" spans="4:4" x14ac:dyDescent="0.4">
      <c r="D893" s="10"/>
    </row>
    <row r="894" spans="4:4" x14ac:dyDescent="0.4">
      <c r="D894" s="10"/>
    </row>
    <row r="895" spans="4:4" x14ac:dyDescent="0.4">
      <c r="D895" s="10"/>
    </row>
    <row r="896" spans="4:4" x14ac:dyDescent="0.4">
      <c r="D896" s="10"/>
    </row>
    <row r="897" spans="4:4" x14ac:dyDescent="0.4">
      <c r="D897" s="10"/>
    </row>
    <row r="898" spans="4:4" x14ac:dyDescent="0.4">
      <c r="D898" s="10"/>
    </row>
    <row r="899" spans="4:4" x14ac:dyDescent="0.4">
      <c r="D899" s="10"/>
    </row>
    <row r="900" spans="4:4" x14ac:dyDescent="0.4">
      <c r="D900" s="10"/>
    </row>
    <row r="901" spans="4:4" x14ac:dyDescent="0.4">
      <c r="D901" s="10"/>
    </row>
    <row r="902" spans="4:4" x14ac:dyDescent="0.4">
      <c r="D902" s="10"/>
    </row>
    <row r="903" spans="4:4" x14ac:dyDescent="0.4">
      <c r="D903" s="10"/>
    </row>
    <row r="904" spans="4:4" x14ac:dyDescent="0.4">
      <c r="D904" s="10"/>
    </row>
    <row r="905" spans="4:4" x14ac:dyDescent="0.4">
      <c r="D905" s="10"/>
    </row>
    <row r="906" spans="4:4" x14ac:dyDescent="0.4">
      <c r="D906" s="10"/>
    </row>
    <row r="907" spans="4:4" x14ac:dyDescent="0.4">
      <c r="D907" s="10"/>
    </row>
    <row r="908" spans="4:4" x14ac:dyDescent="0.4">
      <c r="D908" s="10"/>
    </row>
    <row r="909" spans="4:4" x14ac:dyDescent="0.4">
      <c r="D909" s="10"/>
    </row>
    <row r="910" spans="4:4" x14ac:dyDescent="0.4">
      <c r="D910" s="10"/>
    </row>
    <row r="911" spans="4:4" x14ac:dyDescent="0.4">
      <c r="D911" s="10"/>
    </row>
    <row r="912" spans="4:4" x14ac:dyDescent="0.4">
      <c r="D912" s="10"/>
    </row>
    <row r="913" spans="4:4" x14ac:dyDescent="0.4">
      <c r="D913" s="10"/>
    </row>
    <row r="914" spans="4:4" x14ac:dyDescent="0.4">
      <c r="D914" s="10"/>
    </row>
    <row r="915" spans="4:4" x14ac:dyDescent="0.4">
      <c r="D915" s="10"/>
    </row>
    <row r="916" spans="4:4" x14ac:dyDescent="0.4">
      <c r="D916" s="10"/>
    </row>
    <row r="917" spans="4:4" x14ac:dyDescent="0.4">
      <c r="D917" s="10"/>
    </row>
    <row r="918" spans="4:4" x14ac:dyDescent="0.4">
      <c r="D918" s="10"/>
    </row>
    <row r="919" spans="4:4" x14ac:dyDescent="0.4">
      <c r="D919" s="10"/>
    </row>
    <row r="920" spans="4:4" x14ac:dyDescent="0.4">
      <c r="D920" s="10"/>
    </row>
    <row r="921" spans="4:4" x14ac:dyDescent="0.4">
      <c r="D921" s="10"/>
    </row>
    <row r="922" spans="4:4" x14ac:dyDescent="0.4">
      <c r="D922" s="10"/>
    </row>
    <row r="923" spans="4:4" x14ac:dyDescent="0.4">
      <c r="D923" s="10"/>
    </row>
    <row r="924" spans="4:4" x14ac:dyDescent="0.4">
      <c r="D924" s="10"/>
    </row>
    <row r="925" spans="4:4" x14ac:dyDescent="0.4">
      <c r="D925" s="10"/>
    </row>
    <row r="926" spans="4:4" x14ac:dyDescent="0.4">
      <c r="D926" s="10"/>
    </row>
    <row r="927" spans="4:4" x14ac:dyDescent="0.4">
      <c r="D927" s="10"/>
    </row>
    <row r="928" spans="4:4" x14ac:dyDescent="0.4">
      <c r="D928" s="10"/>
    </row>
    <row r="929" spans="4:4" x14ac:dyDescent="0.4">
      <c r="D929" s="10"/>
    </row>
    <row r="930" spans="4:4" x14ac:dyDescent="0.4">
      <c r="D930" s="10"/>
    </row>
    <row r="931" spans="4:4" x14ac:dyDescent="0.4">
      <c r="D931" s="10"/>
    </row>
    <row r="932" spans="4:4" x14ac:dyDescent="0.4">
      <c r="D932" s="10"/>
    </row>
    <row r="933" spans="4:4" x14ac:dyDescent="0.4">
      <c r="D933" s="10"/>
    </row>
    <row r="934" spans="4:4" x14ac:dyDescent="0.4">
      <c r="D934" s="10"/>
    </row>
    <row r="935" spans="4:4" x14ac:dyDescent="0.4">
      <c r="D935" s="10"/>
    </row>
    <row r="936" spans="4:4" x14ac:dyDescent="0.4">
      <c r="D936" s="10"/>
    </row>
    <row r="937" spans="4:4" x14ac:dyDescent="0.4">
      <c r="D937" s="10"/>
    </row>
    <row r="938" spans="4:4" x14ac:dyDescent="0.4">
      <c r="D938" s="10"/>
    </row>
    <row r="939" spans="4:4" x14ac:dyDescent="0.4">
      <c r="D939" s="10"/>
    </row>
    <row r="940" spans="4:4" x14ac:dyDescent="0.4">
      <c r="D940" s="10"/>
    </row>
    <row r="941" spans="4:4" x14ac:dyDescent="0.4">
      <c r="D941" s="10"/>
    </row>
    <row r="942" spans="4:4" x14ac:dyDescent="0.4">
      <c r="D942" s="10"/>
    </row>
    <row r="943" spans="4:4" x14ac:dyDescent="0.4">
      <c r="D943" s="10"/>
    </row>
    <row r="944" spans="4:4" x14ac:dyDescent="0.4">
      <c r="D944" s="10"/>
    </row>
    <row r="945" spans="4:4" x14ac:dyDescent="0.4">
      <c r="D945" s="10"/>
    </row>
    <row r="946" spans="4:4" x14ac:dyDescent="0.4">
      <c r="D946" s="10"/>
    </row>
    <row r="947" spans="4:4" x14ac:dyDescent="0.4">
      <c r="D947" s="10"/>
    </row>
    <row r="948" spans="4:4" x14ac:dyDescent="0.4">
      <c r="D948" s="10"/>
    </row>
    <row r="949" spans="4:4" x14ac:dyDescent="0.4">
      <c r="D949" s="10"/>
    </row>
    <row r="950" spans="4:4" x14ac:dyDescent="0.4">
      <c r="D950" s="10"/>
    </row>
    <row r="951" spans="4:4" x14ac:dyDescent="0.4">
      <c r="D951" s="10"/>
    </row>
    <row r="952" spans="4:4" x14ac:dyDescent="0.4">
      <c r="D952" s="10"/>
    </row>
    <row r="953" spans="4:4" x14ac:dyDescent="0.4">
      <c r="D953" s="10"/>
    </row>
    <row r="954" spans="4:4" x14ac:dyDescent="0.4">
      <c r="D954" s="10"/>
    </row>
    <row r="955" spans="4:4" x14ac:dyDescent="0.4">
      <c r="D955" s="10"/>
    </row>
    <row r="956" spans="4:4" x14ac:dyDescent="0.4">
      <c r="D956" s="10"/>
    </row>
    <row r="957" spans="4:4" x14ac:dyDescent="0.4">
      <c r="D957" s="10"/>
    </row>
    <row r="958" spans="4:4" x14ac:dyDescent="0.4">
      <c r="D958" s="10"/>
    </row>
    <row r="959" spans="4:4" x14ac:dyDescent="0.4">
      <c r="D959" s="10"/>
    </row>
    <row r="960" spans="4:4" x14ac:dyDescent="0.4">
      <c r="D960" s="10"/>
    </row>
    <row r="961" spans="4:4" x14ac:dyDescent="0.4">
      <c r="D961" s="10"/>
    </row>
    <row r="962" spans="4:4" x14ac:dyDescent="0.4">
      <c r="D962" s="10"/>
    </row>
    <row r="963" spans="4:4" x14ac:dyDescent="0.4">
      <c r="D963" s="10"/>
    </row>
    <row r="964" spans="4:4" x14ac:dyDescent="0.4">
      <c r="D964" s="10"/>
    </row>
    <row r="965" spans="4:4" x14ac:dyDescent="0.4">
      <c r="D965" s="10"/>
    </row>
    <row r="966" spans="4:4" x14ac:dyDescent="0.4">
      <c r="D966" s="10"/>
    </row>
    <row r="967" spans="4:4" x14ac:dyDescent="0.4">
      <c r="D967" s="10"/>
    </row>
    <row r="968" spans="4:4" x14ac:dyDescent="0.4">
      <c r="D968" s="10"/>
    </row>
    <row r="969" spans="4:4" x14ac:dyDescent="0.4">
      <c r="D969" s="10"/>
    </row>
    <row r="970" spans="4:4" x14ac:dyDescent="0.4">
      <c r="D970" s="10"/>
    </row>
    <row r="971" spans="4:4" x14ac:dyDescent="0.4">
      <c r="D971" s="10"/>
    </row>
    <row r="972" spans="4:4" x14ac:dyDescent="0.4">
      <c r="D972" s="10"/>
    </row>
    <row r="973" spans="4:4" x14ac:dyDescent="0.4">
      <c r="D973" s="10"/>
    </row>
    <row r="974" spans="4:4" x14ac:dyDescent="0.4">
      <c r="D974" s="10"/>
    </row>
    <row r="975" spans="4:4" x14ac:dyDescent="0.4">
      <c r="D975" s="10"/>
    </row>
    <row r="976" spans="4:4" x14ac:dyDescent="0.4">
      <c r="D976" s="10"/>
    </row>
    <row r="977" spans="4:4" x14ac:dyDescent="0.4">
      <c r="D977" s="10"/>
    </row>
    <row r="978" spans="4:4" x14ac:dyDescent="0.4">
      <c r="D978" s="10"/>
    </row>
    <row r="979" spans="4:4" x14ac:dyDescent="0.4">
      <c r="D979" s="10"/>
    </row>
    <row r="980" spans="4:4" x14ac:dyDescent="0.4">
      <c r="D980" s="10"/>
    </row>
    <row r="981" spans="4:4" x14ac:dyDescent="0.4">
      <c r="D981" s="10"/>
    </row>
    <row r="982" spans="4:4" x14ac:dyDescent="0.4">
      <c r="D982" s="10"/>
    </row>
    <row r="983" spans="4:4" x14ac:dyDescent="0.4">
      <c r="D983" s="10"/>
    </row>
    <row r="984" spans="4:4" x14ac:dyDescent="0.4">
      <c r="D984" s="10"/>
    </row>
    <row r="985" spans="4:4" x14ac:dyDescent="0.4">
      <c r="D985" s="10"/>
    </row>
    <row r="986" spans="4:4" x14ac:dyDescent="0.4">
      <c r="D986" s="10"/>
    </row>
    <row r="987" spans="4:4" x14ac:dyDescent="0.4">
      <c r="D987" s="10"/>
    </row>
    <row r="988" spans="4:4" x14ac:dyDescent="0.4">
      <c r="D988" s="10"/>
    </row>
    <row r="989" spans="4:4" x14ac:dyDescent="0.4">
      <c r="D989" s="10"/>
    </row>
    <row r="990" spans="4:4" x14ac:dyDescent="0.4">
      <c r="D990" s="10"/>
    </row>
    <row r="991" spans="4:4" x14ac:dyDescent="0.4">
      <c r="D991" s="10"/>
    </row>
    <row r="992" spans="4:4" x14ac:dyDescent="0.4">
      <c r="D992" s="10"/>
    </row>
    <row r="993" spans="4:4" x14ac:dyDescent="0.4">
      <c r="D993" s="10"/>
    </row>
    <row r="994" spans="4:4" x14ac:dyDescent="0.4">
      <c r="D994" s="10"/>
    </row>
    <row r="995" spans="4:4" x14ac:dyDescent="0.4">
      <c r="D995" s="10"/>
    </row>
    <row r="996" spans="4:4" x14ac:dyDescent="0.4">
      <c r="D996" s="10"/>
    </row>
    <row r="997" spans="4:4" x14ac:dyDescent="0.4">
      <c r="D997" s="10"/>
    </row>
    <row r="998" spans="4:4" x14ac:dyDescent="0.4">
      <c r="D998" s="10"/>
    </row>
    <row r="999" spans="4:4" x14ac:dyDescent="0.4">
      <c r="D999" s="10"/>
    </row>
    <row r="1000" spans="4:4" x14ac:dyDescent="0.4">
      <c r="D1000" s="10"/>
    </row>
    <row r="1001" spans="4:4" x14ac:dyDescent="0.4">
      <c r="D1001" s="10"/>
    </row>
    <row r="1002" spans="4:4" x14ac:dyDescent="0.4">
      <c r="D1002" s="10"/>
    </row>
    <row r="1003" spans="4:4" x14ac:dyDescent="0.4">
      <c r="D1003" s="10"/>
    </row>
    <row r="1004" spans="4:4" x14ac:dyDescent="0.4">
      <c r="D1004" s="10"/>
    </row>
    <row r="1005" spans="4:4" x14ac:dyDescent="0.4">
      <c r="D1005" s="10"/>
    </row>
    <row r="1006" spans="4:4" x14ac:dyDescent="0.4">
      <c r="D1006" s="10"/>
    </row>
    <row r="1007" spans="4:4" x14ac:dyDescent="0.4">
      <c r="D1007" s="10"/>
    </row>
    <row r="1008" spans="4:4" x14ac:dyDescent="0.4">
      <c r="D1008" s="10"/>
    </row>
    <row r="1009" spans="4:4" x14ac:dyDescent="0.4">
      <c r="D1009" s="10"/>
    </row>
    <row r="1010" spans="4:4" x14ac:dyDescent="0.4">
      <c r="D1010" s="10"/>
    </row>
    <row r="1011" spans="4:4" x14ac:dyDescent="0.4">
      <c r="D1011" s="10"/>
    </row>
    <row r="1012" spans="4:4" x14ac:dyDescent="0.4">
      <c r="D1012" s="10"/>
    </row>
    <row r="1013" spans="4:4" x14ac:dyDescent="0.4">
      <c r="D1013" s="10"/>
    </row>
    <row r="1014" spans="4:4" x14ac:dyDescent="0.4">
      <c r="D1014" s="10"/>
    </row>
    <row r="1015" spans="4:4" x14ac:dyDescent="0.4">
      <c r="D1015" s="10"/>
    </row>
    <row r="1016" spans="4:4" x14ac:dyDescent="0.4">
      <c r="D1016" s="10"/>
    </row>
    <row r="1017" spans="4:4" x14ac:dyDescent="0.4">
      <c r="D1017" s="10"/>
    </row>
    <row r="1018" spans="4:4" x14ac:dyDescent="0.4">
      <c r="D1018" s="10"/>
    </row>
    <row r="1019" spans="4:4" x14ac:dyDescent="0.4">
      <c r="D1019" s="10"/>
    </row>
    <row r="1020" spans="4:4" x14ac:dyDescent="0.4">
      <c r="D1020" s="10"/>
    </row>
    <row r="1021" spans="4:4" x14ac:dyDescent="0.4">
      <c r="D1021" s="10"/>
    </row>
    <row r="1022" spans="4:4" x14ac:dyDescent="0.4">
      <c r="D1022" s="10"/>
    </row>
    <row r="1023" spans="4:4" x14ac:dyDescent="0.4">
      <c r="D1023" s="10"/>
    </row>
    <row r="1024" spans="4:4" x14ac:dyDescent="0.4">
      <c r="D1024" s="10"/>
    </row>
    <row r="1025" spans="4:4" x14ac:dyDescent="0.4">
      <c r="D1025" s="10"/>
    </row>
    <row r="1026" spans="4:4" x14ac:dyDescent="0.4">
      <c r="D1026" s="10"/>
    </row>
    <row r="1027" spans="4:4" x14ac:dyDescent="0.4">
      <c r="D1027" s="10"/>
    </row>
    <row r="1028" spans="4:4" x14ac:dyDescent="0.4">
      <c r="D1028" s="10"/>
    </row>
    <row r="1029" spans="4:4" x14ac:dyDescent="0.4">
      <c r="D1029" s="10"/>
    </row>
    <row r="1030" spans="4:4" x14ac:dyDescent="0.4">
      <c r="D1030" s="10"/>
    </row>
    <row r="1031" spans="4:4" x14ac:dyDescent="0.4">
      <c r="D1031" s="10"/>
    </row>
    <row r="1032" spans="4:4" x14ac:dyDescent="0.4">
      <c r="D1032" s="10"/>
    </row>
    <row r="1033" spans="4:4" x14ac:dyDescent="0.4">
      <c r="D1033" s="10"/>
    </row>
    <row r="1034" spans="4:4" x14ac:dyDescent="0.4">
      <c r="D1034" s="10"/>
    </row>
    <row r="1035" spans="4:4" x14ac:dyDescent="0.4">
      <c r="D1035" s="10"/>
    </row>
    <row r="1036" spans="4:4" x14ac:dyDescent="0.4">
      <c r="D1036" s="10"/>
    </row>
    <row r="1037" spans="4:4" x14ac:dyDescent="0.4">
      <c r="D1037" s="10"/>
    </row>
    <row r="1038" spans="4:4" x14ac:dyDescent="0.4">
      <c r="D1038" s="10"/>
    </row>
    <row r="1039" spans="4:4" x14ac:dyDescent="0.4">
      <c r="D1039" s="10"/>
    </row>
    <row r="1040" spans="4:4" x14ac:dyDescent="0.4">
      <c r="D1040" s="10"/>
    </row>
    <row r="1041" spans="4:4" x14ac:dyDescent="0.4">
      <c r="D1041" s="10"/>
    </row>
    <row r="1042" spans="4:4" x14ac:dyDescent="0.4">
      <c r="D1042" s="10"/>
    </row>
    <row r="1043" spans="4:4" x14ac:dyDescent="0.4">
      <c r="D1043" s="10"/>
    </row>
    <row r="1044" spans="4:4" x14ac:dyDescent="0.4">
      <c r="D1044" s="10"/>
    </row>
    <row r="1045" spans="4:4" x14ac:dyDescent="0.4">
      <c r="D1045" s="10"/>
    </row>
    <row r="1046" spans="4:4" x14ac:dyDescent="0.4">
      <c r="D1046" s="10"/>
    </row>
    <row r="1047" spans="4:4" x14ac:dyDescent="0.4">
      <c r="D1047" s="10"/>
    </row>
    <row r="1048" spans="4:4" x14ac:dyDescent="0.4">
      <c r="D1048" s="10"/>
    </row>
    <row r="1049" spans="4:4" x14ac:dyDescent="0.4">
      <c r="D1049" s="10"/>
    </row>
    <row r="1050" spans="4:4" x14ac:dyDescent="0.4">
      <c r="D1050" s="10"/>
    </row>
    <row r="1051" spans="4:4" x14ac:dyDescent="0.4">
      <c r="D1051" s="10"/>
    </row>
    <row r="1052" spans="4:4" x14ac:dyDescent="0.4">
      <c r="D1052" s="10"/>
    </row>
    <row r="1053" spans="4:4" x14ac:dyDescent="0.4">
      <c r="D1053" s="10"/>
    </row>
    <row r="1054" spans="4:4" x14ac:dyDescent="0.4">
      <c r="D1054" s="10"/>
    </row>
    <row r="1055" spans="4:4" x14ac:dyDescent="0.4">
      <c r="D1055" s="10"/>
    </row>
    <row r="1056" spans="4:4" x14ac:dyDescent="0.4">
      <c r="D1056" s="10"/>
    </row>
    <row r="1057" spans="4:4" x14ac:dyDescent="0.4">
      <c r="D1057" s="10"/>
    </row>
    <row r="1058" spans="4:4" x14ac:dyDescent="0.4">
      <c r="D1058" s="10"/>
    </row>
    <row r="1059" spans="4:4" x14ac:dyDescent="0.4">
      <c r="D1059" s="10"/>
    </row>
    <row r="1060" spans="4:4" x14ac:dyDescent="0.4">
      <c r="D1060" s="10"/>
    </row>
    <row r="1061" spans="4:4" x14ac:dyDescent="0.4">
      <c r="D1061" s="10"/>
    </row>
    <row r="1062" spans="4:4" x14ac:dyDescent="0.4">
      <c r="D1062" s="10"/>
    </row>
    <row r="1063" spans="4:4" x14ac:dyDescent="0.4">
      <c r="D1063" s="10"/>
    </row>
    <row r="1064" spans="4:4" x14ac:dyDescent="0.4">
      <c r="D1064" s="10"/>
    </row>
    <row r="1065" spans="4:4" x14ac:dyDescent="0.4">
      <c r="D1065" s="10"/>
    </row>
    <row r="1066" spans="4:4" x14ac:dyDescent="0.4">
      <c r="D1066" s="10"/>
    </row>
    <row r="1067" spans="4:4" x14ac:dyDescent="0.4">
      <c r="D1067" s="10"/>
    </row>
    <row r="1068" spans="4:4" x14ac:dyDescent="0.4">
      <c r="D1068" s="10"/>
    </row>
    <row r="1069" spans="4:4" x14ac:dyDescent="0.4">
      <c r="D1069" s="10"/>
    </row>
    <row r="1070" spans="4:4" x14ac:dyDescent="0.4">
      <c r="D1070" s="10"/>
    </row>
    <row r="1071" spans="4:4" x14ac:dyDescent="0.4">
      <c r="D1071" s="10"/>
    </row>
    <row r="1072" spans="4:4" x14ac:dyDescent="0.4">
      <c r="D1072" s="10"/>
    </row>
    <row r="1073" spans="4:4" x14ac:dyDescent="0.4">
      <c r="D1073" s="10"/>
    </row>
    <row r="1074" spans="4:4" x14ac:dyDescent="0.4">
      <c r="D1074" s="10"/>
    </row>
    <row r="1075" spans="4:4" x14ac:dyDescent="0.4">
      <c r="D1075" s="10"/>
    </row>
    <row r="1076" spans="4:4" x14ac:dyDescent="0.4">
      <c r="D1076" s="10"/>
    </row>
    <row r="1077" spans="4:4" x14ac:dyDescent="0.4">
      <c r="D1077" s="10"/>
    </row>
    <row r="1078" spans="4:4" x14ac:dyDescent="0.4">
      <c r="D1078" s="10"/>
    </row>
    <row r="1079" spans="4:4" x14ac:dyDescent="0.4">
      <c r="D1079" s="10"/>
    </row>
    <row r="1080" spans="4:4" x14ac:dyDescent="0.4">
      <c r="D1080" s="10"/>
    </row>
    <row r="1081" spans="4:4" x14ac:dyDescent="0.4">
      <c r="D1081" s="10"/>
    </row>
    <row r="1082" spans="4:4" x14ac:dyDescent="0.4">
      <c r="D1082" s="10"/>
    </row>
    <row r="1083" spans="4:4" x14ac:dyDescent="0.4">
      <c r="D1083" s="10"/>
    </row>
    <row r="1084" spans="4:4" x14ac:dyDescent="0.4">
      <c r="D1084" s="10"/>
    </row>
    <row r="1085" spans="4:4" x14ac:dyDescent="0.4">
      <c r="D1085" s="10"/>
    </row>
    <row r="1086" spans="4:4" x14ac:dyDescent="0.4">
      <c r="D1086" s="10"/>
    </row>
    <row r="1087" spans="4:4" x14ac:dyDescent="0.4">
      <c r="D1087" s="10"/>
    </row>
    <row r="1088" spans="4:4" x14ac:dyDescent="0.4">
      <c r="D1088" s="10"/>
    </row>
    <row r="1089" spans="4:4" x14ac:dyDescent="0.4">
      <c r="D1089" s="10"/>
    </row>
    <row r="1090" spans="4:4" x14ac:dyDescent="0.4">
      <c r="D1090" s="10"/>
    </row>
    <row r="1091" spans="4:4" x14ac:dyDescent="0.4">
      <c r="D1091" s="10"/>
    </row>
    <row r="1092" spans="4:4" x14ac:dyDescent="0.4">
      <c r="D1092" s="10"/>
    </row>
    <row r="1093" spans="4:4" x14ac:dyDescent="0.4">
      <c r="D1093" s="10"/>
    </row>
    <row r="1094" spans="4:4" x14ac:dyDescent="0.4">
      <c r="D1094" s="10"/>
    </row>
    <row r="1095" spans="4:4" x14ac:dyDescent="0.4">
      <c r="D1095" s="10"/>
    </row>
    <row r="1096" spans="4:4" x14ac:dyDescent="0.4">
      <c r="D1096" s="10"/>
    </row>
    <row r="1097" spans="4:4" x14ac:dyDescent="0.4">
      <c r="D1097" s="10"/>
    </row>
    <row r="1098" spans="4:4" x14ac:dyDescent="0.4">
      <c r="D1098" s="10"/>
    </row>
    <row r="1099" spans="4:4" x14ac:dyDescent="0.4">
      <c r="D1099" s="10"/>
    </row>
    <row r="1100" spans="4:4" x14ac:dyDescent="0.4">
      <c r="D1100" s="10"/>
    </row>
    <row r="1101" spans="4:4" x14ac:dyDescent="0.4">
      <c r="D1101" s="10"/>
    </row>
    <row r="1102" spans="4:4" x14ac:dyDescent="0.4">
      <c r="D1102" s="10"/>
    </row>
    <row r="1103" spans="4:4" x14ac:dyDescent="0.4">
      <c r="D1103" s="10"/>
    </row>
    <row r="1104" spans="4:4" x14ac:dyDescent="0.4">
      <c r="D1104" s="10"/>
    </row>
    <row r="1105" spans="4:4" x14ac:dyDescent="0.4">
      <c r="D1105" s="10"/>
    </row>
    <row r="1106" spans="4:4" x14ac:dyDescent="0.4">
      <c r="D1106" s="10"/>
    </row>
    <row r="1107" spans="4:4" x14ac:dyDescent="0.4">
      <c r="D1107" s="10"/>
    </row>
    <row r="1108" spans="4:4" x14ac:dyDescent="0.4">
      <c r="D1108" s="10"/>
    </row>
    <row r="1109" spans="4:4" x14ac:dyDescent="0.4">
      <c r="D1109" s="10"/>
    </row>
    <row r="1110" spans="4:4" x14ac:dyDescent="0.4">
      <c r="D1110" s="10"/>
    </row>
    <row r="1111" spans="4:4" x14ac:dyDescent="0.4">
      <c r="D1111" s="10"/>
    </row>
    <row r="1112" spans="4:4" x14ac:dyDescent="0.4">
      <c r="D1112" s="10"/>
    </row>
    <row r="1113" spans="4:4" x14ac:dyDescent="0.4">
      <c r="D1113" s="10"/>
    </row>
    <row r="1114" spans="4:4" x14ac:dyDescent="0.4">
      <c r="D1114" s="10"/>
    </row>
    <row r="1115" spans="4:4" x14ac:dyDescent="0.4">
      <c r="D1115" s="10"/>
    </row>
    <row r="1116" spans="4:4" x14ac:dyDescent="0.4">
      <c r="D1116" s="10"/>
    </row>
    <row r="1117" spans="4:4" x14ac:dyDescent="0.4">
      <c r="D1117" s="10"/>
    </row>
    <row r="1118" spans="4:4" x14ac:dyDescent="0.4">
      <c r="D1118" s="10"/>
    </row>
    <row r="1119" spans="4:4" x14ac:dyDescent="0.4">
      <c r="D1119" s="10"/>
    </row>
    <row r="1120" spans="4:4" x14ac:dyDescent="0.4">
      <c r="D1120" s="10"/>
    </row>
    <row r="1121" spans="4:4" x14ac:dyDescent="0.4">
      <c r="D1121" s="10"/>
    </row>
    <row r="1122" spans="4:4" x14ac:dyDescent="0.4">
      <c r="D1122" s="10"/>
    </row>
    <row r="1123" spans="4:4" x14ac:dyDescent="0.4">
      <c r="D1123" s="10"/>
    </row>
    <row r="1124" spans="4:4" x14ac:dyDescent="0.4">
      <c r="D1124" s="10"/>
    </row>
    <row r="1125" spans="4:4" x14ac:dyDescent="0.4">
      <c r="D1125" s="10"/>
    </row>
    <row r="1126" spans="4:4" x14ac:dyDescent="0.4">
      <c r="D1126" s="10"/>
    </row>
    <row r="1127" spans="4:4" x14ac:dyDescent="0.4">
      <c r="D1127" s="10"/>
    </row>
    <row r="1128" spans="4:4" x14ac:dyDescent="0.4">
      <c r="D1128" s="10"/>
    </row>
    <row r="1129" spans="4:4" x14ac:dyDescent="0.4">
      <c r="D1129" s="10"/>
    </row>
    <row r="1130" spans="4:4" x14ac:dyDescent="0.4">
      <c r="D1130" s="10"/>
    </row>
    <row r="1131" spans="4:4" x14ac:dyDescent="0.4">
      <c r="D1131" s="10"/>
    </row>
    <row r="1132" spans="4:4" x14ac:dyDescent="0.4">
      <c r="D1132" s="10"/>
    </row>
    <row r="1133" spans="4:4" x14ac:dyDescent="0.4">
      <c r="D1133" s="10"/>
    </row>
    <row r="1134" spans="4:4" x14ac:dyDescent="0.4">
      <c r="D1134" s="10"/>
    </row>
    <row r="1135" spans="4:4" x14ac:dyDescent="0.4">
      <c r="D1135" s="10"/>
    </row>
    <row r="1136" spans="4:4" x14ac:dyDescent="0.4">
      <c r="D1136" s="10"/>
    </row>
    <row r="1137" spans="4:4" x14ac:dyDescent="0.4">
      <c r="D1137" s="10"/>
    </row>
    <row r="1138" spans="4:4" x14ac:dyDescent="0.4">
      <c r="D1138" s="10"/>
    </row>
    <row r="1139" spans="4:4" x14ac:dyDescent="0.4">
      <c r="D1139" s="10"/>
    </row>
    <row r="1140" spans="4:4" x14ac:dyDescent="0.4">
      <c r="D1140" s="10"/>
    </row>
    <row r="1141" spans="4:4" x14ac:dyDescent="0.4">
      <c r="D1141" s="10"/>
    </row>
    <row r="1142" spans="4:4" x14ac:dyDescent="0.4">
      <c r="D1142" s="10"/>
    </row>
    <row r="1143" spans="4:4" x14ac:dyDescent="0.4">
      <c r="D1143" s="10"/>
    </row>
    <row r="1144" spans="4:4" x14ac:dyDescent="0.4">
      <c r="D1144" s="10"/>
    </row>
    <row r="1145" spans="4:4" x14ac:dyDescent="0.4">
      <c r="D1145" s="10"/>
    </row>
    <row r="1146" spans="4:4" x14ac:dyDescent="0.4">
      <c r="D1146" s="10"/>
    </row>
    <row r="1147" spans="4:4" x14ac:dyDescent="0.4">
      <c r="D1147" s="10"/>
    </row>
    <row r="1148" spans="4:4" x14ac:dyDescent="0.4">
      <c r="D1148" s="10"/>
    </row>
    <row r="1149" spans="4:4" x14ac:dyDescent="0.4">
      <c r="D1149" s="10"/>
    </row>
    <row r="1150" spans="4:4" x14ac:dyDescent="0.4">
      <c r="D1150" s="10"/>
    </row>
    <row r="1151" spans="4:4" x14ac:dyDescent="0.4">
      <c r="D1151" s="10"/>
    </row>
    <row r="1152" spans="4:4" x14ac:dyDescent="0.4">
      <c r="D1152" s="10"/>
    </row>
    <row r="1153" spans="4:4" x14ac:dyDescent="0.4">
      <c r="D1153" s="10"/>
    </row>
    <row r="1154" spans="4:4" x14ac:dyDescent="0.4">
      <c r="D1154" s="10"/>
    </row>
    <row r="1155" spans="4:4" x14ac:dyDescent="0.4">
      <c r="D1155" s="10"/>
    </row>
    <row r="1156" spans="4:4" x14ac:dyDescent="0.4">
      <c r="D1156" s="10"/>
    </row>
    <row r="1157" spans="4:4" x14ac:dyDescent="0.4">
      <c r="D1157" s="10"/>
    </row>
    <row r="1158" spans="4:4" x14ac:dyDescent="0.4">
      <c r="D1158" s="10"/>
    </row>
    <row r="1159" spans="4:4" x14ac:dyDescent="0.4">
      <c r="D1159" s="10"/>
    </row>
    <row r="1160" spans="4:4" x14ac:dyDescent="0.4">
      <c r="D1160" s="10"/>
    </row>
    <row r="1161" spans="4:4" x14ac:dyDescent="0.4">
      <c r="D1161" s="10"/>
    </row>
    <row r="1162" spans="4:4" x14ac:dyDescent="0.4">
      <c r="D1162" s="10"/>
    </row>
    <row r="1163" spans="4:4" x14ac:dyDescent="0.4">
      <c r="D1163" s="10"/>
    </row>
    <row r="1164" spans="4:4" x14ac:dyDescent="0.4">
      <c r="D1164" s="10"/>
    </row>
    <row r="1165" spans="4:4" x14ac:dyDescent="0.4">
      <c r="D1165" s="10"/>
    </row>
    <row r="1166" spans="4:4" x14ac:dyDescent="0.4">
      <c r="D1166" s="10"/>
    </row>
    <row r="1167" spans="4:4" x14ac:dyDescent="0.4">
      <c r="D1167" s="10"/>
    </row>
    <row r="1168" spans="4:4" x14ac:dyDescent="0.4">
      <c r="D1168" s="10"/>
    </row>
    <row r="1169" spans="4:4" x14ac:dyDescent="0.4">
      <c r="D1169" s="10"/>
    </row>
    <row r="1170" spans="4:4" x14ac:dyDescent="0.4">
      <c r="D1170" s="10"/>
    </row>
    <row r="1171" spans="4:4" x14ac:dyDescent="0.4">
      <c r="D1171" s="10"/>
    </row>
    <row r="1172" spans="4:4" x14ac:dyDescent="0.4">
      <c r="D1172" s="10"/>
    </row>
    <row r="1173" spans="4:4" x14ac:dyDescent="0.4">
      <c r="D1173" s="10"/>
    </row>
    <row r="1174" spans="4:4" x14ac:dyDescent="0.4">
      <c r="D1174" s="10"/>
    </row>
    <row r="1175" spans="4:4" x14ac:dyDescent="0.4">
      <c r="D1175" s="10"/>
    </row>
    <row r="1176" spans="4:4" x14ac:dyDescent="0.4">
      <c r="D1176" s="10"/>
    </row>
    <row r="1177" spans="4:4" x14ac:dyDescent="0.4">
      <c r="D1177" s="10"/>
    </row>
    <row r="1178" spans="4:4" x14ac:dyDescent="0.4">
      <c r="D1178" s="10"/>
    </row>
    <row r="1179" spans="4:4" x14ac:dyDescent="0.4">
      <c r="D1179" s="10"/>
    </row>
    <row r="1180" spans="4:4" x14ac:dyDescent="0.4">
      <c r="D1180" s="10"/>
    </row>
    <row r="1181" spans="4:4" x14ac:dyDescent="0.4">
      <c r="D1181" s="10"/>
    </row>
    <row r="1182" spans="4:4" x14ac:dyDescent="0.4">
      <c r="D1182" s="10"/>
    </row>
    <row r="1183" spans="4:4" x14ac:dyDescent="0.4">
      <c r="D1183" s="10"/>
    </row>
    <row r="1184" spans="4:4" x14ac:dyDescent="0.4">
      <c r="D1184" s="10"/>
    </row>
    <row r="1185" spans="4:4" x14ac:dyDescent="0.4">
      <c r="D1185" s="10"/>
    </row>
    <row r="1186" spans="4:4" x14ac:dyDescent="0.4">
      <c r="D1186" s="10"/>
    </row>
    <row r="1187" spans="4:4" x14ac:dyDescent="0.4">
      <c r="D1187" s="10"/>
    </row>
    <row r="1188" spans="4:4" x14ac:dyDescent="0.4">
      <c r="D1188" s="10"/>
    </row>
    <row r="1189" spans="4:4" x14ac:dyDescent="0.4">
      <c r="D1189" s="10"/>
    </row>
    <row r="1190" spans="4:4" x14ac:dyDescent="0.4">
      <c r="D1190" s="10"/>
    </row>
    <row r="1191" spans="4:4" x14ac:dyDescent="0.4">
      <c r="D1191" s="10"/>
    </row>
    <row r="1192" spans="4:4" x14ac:dyDescent="0.4">
      <c r="D1192" s="10"/>
    </row>
    <row r="1193" spans="4:4" x14ac:dyDescent="0.4">
      <c r="D1193" s="10"/>
    </row>
    <row r="1194" spans="4:4" x14ac:dyDescent="0.4">
      <c r="D1194" s="10"/>
    </row>
    <row r="1195" spans="4:4" x14ac:dyDescent="0.4">
      <c r="D1195" s="10"/>
    </row>
    <row r="1196" spans="4:4" x14ac:dyDescent="0.4">
      <c r="D1196" s="10"/>
    </row>
    <row r="1197" spans="4:4" x14ac:dyDescent="0.4">
      <c r="D1197" s="10"/>
    </row>
    <row r="1198" spans="4:4" x14ac:dyDescent="0.4">
      <c r="D1198" s="10"/>
    </row>
    <row r="1199" spans="4:4" x14ac:dyDescent="0.4">
      <c r="D1199" s="10"/>
    </row>
    <row r="1200" spans="4:4" x14ac:dyDescent="0.4">
      <c r="D1200" s="10"/>
    </row>
    <row r="1201" spans="4:4" x14ac:dyDescent="0.4">
      <c r="D1201" s="10"/>
    </row>
    <row r="1202" spans="4:4" x14ac:dyDescent="0.4">
      <c r="D1202" s="10"/>
    </row>
    <row r="1203" spans="4:4" x14ac:dyDescent="0.4">
      <c r="D1203" s="10"/>
    </row>
    <row r="1204" spans="4:4" x14ac:dyDescent="0.4">
      <c r="D1204" s="10"/>
    </row>
    <row r="1205" spans="4:4" x14ac:dyDescent="0.4">
      <c r="D1205" s="10"/>
    </row>
    <row r="1206" spans="4:4" x14ac:dyDescent="0.4">
      <c r="D1206" s="10"/>
    </row>
    <row r="1207" spans="4:4" x14ac:dyDescent="0.4">
      <c r="D1207" s="10"/>
    </row>
    <row r="1208" spans="4:4" x14ac:dyDescent="0.4">
      <c r="D1208" s="10"/>
    </row>
    <row r="1209" spans="4:4" x14ac:dyDescent="0.4">
      <c r="D1209" s="10"/>
    </row>
    <row r="1210" spans="4:4" x14ac:dyDescent="0.4">
      <c r="D1210" s="10"/>
    </row>
    <row r="1211" spans="4:4" x14ac:dyDescent="0.4">
      <c r="D1211" s="10"/>
    </row>
    <row r="1212" spans="4:4" x14ac:dyDescent="0.4">
      <c r="D1212" s="10"/>
    </row>
    <row r="1213" spans="4:4" x14ac:dyDescent="0.4">
      <c r="D1213" s="10"/>
    </row>
    <row r="1214" spans="4:4" x14ac:dyDescent="0.4">
      <c r="D1214" s="10"/>
    </row>
    <row r="1215" spans="4:4" x14ac:dyDescent="0.4">
      <c r="D1215" s="10"/>
    </row>
    <row r="1216" spans="4:4" x14ac:dyDescent="0.4">
      <c r="D1216" s="10"/>
    </row>
    <row r="1217" spans="4:4" x14ac:dyDescent="0.4">
      <c r="D1217" s="10"/>
    </row>
    <row r="1218" spans="4:4" x14ac:dyDescent="0.4">
      <c r="D1218" s="10"/>
    </row>
    <row r="1219" spans="4:4" x14ac:dyDescent="0.4">
      <c r="D1219" s="10"/>
    </row>
    <row r="1220" spans="4:4" x14ac:dyDescent="0.4">
      <c r="D1220" s="10"/>
    </row>
    <row r="1221" spans="4:4" x14ac:dyDescent="0.4">
      <c r="D1221" s="10"/>
    </row>
    <row r="1222" spans="4:4" x14ac:dyDescent="0.4">
      <c r="D1222" s="10"/>
    </row>
    <row r="1223" spans="4:4" x14ac:dyDescent="0.4">
      <c r="D1223" s="10"/>
    </row>
    <row r="1224" spans="4:4" x14ac:dyDescent="0.4">
      <c r="D1224" s="10"/>
    </row>
    <row r="1225" spans="4:4" x14ac:dyDescent="0.4">
      <c r="D1225" s="10"/>
    </row>
    <row r="1226" spans="4:4" x14ac:dyDescent="0.4">
      <c r="D1226" s="10"/>
    </row>
    <row r="1227" spans="4:4" x14ac:dyDescent="0.4">
      <c r="D1227" s="10"/>
    </row>
    <row r="1228" spans="4:4" x14ac:dyDescent="0.4">
      <c r="D1228" s="10"/>
    </row>
    <row r="1229" spans="4:4" x14ac:dyDescent="0.4">
      <c r="D1229" s="10"/>
    </row>
    <row r="1230" spans="4:4" x14ac:dyDescent="0.4">
      <c r="D1230" s="10"/>
    </row>
    <row r="1231" spans="4:4" x14ac:dyDescent="0.4">
      <c r="D1231" s="10"/>
    </row>
    <row r="1232" spans="4:4" x14ac:dyDescent="0.4">
      <c r="D1232" s="10"/>
    </row>
    <row r="1233" spans="4:4" x14ac:dyDescent="0.4">
      <c r="D1233" s="10"/>
    </row>
    <row r="1234" spans="4:4" x14ac:dyDescent="0.4">
      <c r="D1234" s="10"/>
    </row>
    <row r="1235" spans="4:4" x14ac:dyDescent="0.4">
      <c r="D1235" s="10"/>
    </row>
    <row r="1236" spans="4:4" x14ac:dyDescent="0.4">
      <c r="D1236" s="10"/>
    </row>
    <row r="1237" spans="4:4" x14ac:dyDescent="0.4">
      <c r="D1237" s="10"/>
    </row>
    <row r="1238" spans="4:4" x14ac:dyDescent="0.4">
      <c r="D1238" s="10"/>
    </row>
    <row r="1239" spans="4:4" x14ac:dyDescent="0.4">
      <c r="D1239" s="10"/>
    </row>
    <row r="1240" spans="4:4" x14ac:dyDescent="0.4">
      <c r="D1240" s="10"/>
    </row>
    <row r="1241" spans="4:4" x14ac:dyDescent="0.4">
      <c r="D1241" s="10"/>
    </row>
    <row r="1242" spans="4:4" x14ac:dyDescent="0.4">
      <c r="D1242" s="10"/>
    </row>
    <row r="1243" spans="4:4" x14ac:dyDescent="0.4">
      <c r="D1243" s="10"/>
    </row>
    <row r="1244" spans="4:4" x14ac:dyDescent="0.4">
      <c r="D1244" s="10"/>
    </row>
    <row r="1245" spans="4:4" x14ac:dyDescent="0.4">
      <c r="D1245" s="10"/>
    </row>
    <row r="1246" spans="4:4" x14ac:dyDescent="0.4">
      <c r="D1246" s="10"/>
    </row>
    <row r="1247" spans="4:4" x14ac:dyDescent="0.4">
      <c r="D1247" s="10"/>
    </row>
    <row r="1248" spans="4:4" x14ac:dyDescent="0.4">
      <c r="D1248" s="10"/>
    </row>
    <row r="1249" spans="4:4" x14ac:dyDescent="0.4">
      <c r="D1249" s="10"/>
    </row>
    <row r="1250" spans="4:4" x14ac:dyDescent="0.4">
      <c r="D1250" s="10"/>
    </row>
    <row r="1251" spans="4:4" x14ac:dyDescent="0.4">
      <c r="D1251" s="10"/>
    </row>
    <row r="1252" spans="4:4" x14ac:dyDescent="0.4">
      <c r="D1252" s="10"/>
    </row>
    <row r="1253" spans="4:4" x14ac:dyDescent="0.4">
      <c r="D1253" s="10"/>
    </row>
    <row r="1254" spans="4:4" x14ac:dyDescent="0.4">
      <c r="D1254" s="10"/>
    </row>
    <row r="1255" spans="4:4" x14ac:dyDescent="0.4">
      <c r="D1255" s="10"/>
    </row>
    <row r="1256" spans="4:4" x14ac:dyDescent="0.4">
      <c r="D1256" s="10"/>
    </row>
    <row r="1257" spans="4:4" x14ac:dyDescent="0.4">
      <c r="D1257" s="10"/>
    </row>
    <row r="1258" spans="4:4" x14ac:dyDescent="0.4">
      <c r="D1258" s="10"/>
    </row>
    <row r="1259" spans="4:4" x14ac:dyDescent="0.4">
      <c r="D1259" s="10"/>
    </row>
    <row r="1260" spans="4:4" x14ac:dyDescent="0.4">
      <c r="D1260" s="10"/>
    </row>
    <row r="1261" spans="4:4" x14ac:dyDescent="0.4">
      <c r="D1261" s="10"/>
    </row>
    <row r="1262" spans="4:4" x14ac:dyDescent="0.4">
      <c r="D1262" s="10"/>
    </row>
    <row r="1263" spans="4:4" x14ac:dyDescent="0.4">
      <c r="D1263" s="10"/>
    </row>
    <row r="1264" spans="4:4" x14ac:dyDescent="0.4">
      <c r="D1264" s="10"/>
    </row>
    <row r="1265" spans="4:4" x14ac:dyDescent="0.4">
      <c r="D1265" s="10"/>
    </row>
    <row r="1266" spans="4:4" x14ac:dyDescent="0.4">
      <c r="D1266" s="10"/>
    </row>
    <row r="1267" spans="4:4" x14ac:dyDescent="0.4">
      <c r="D1267" s="10"/>
    </row>
    <row r="1268" spans="4:4" x14ac:dyDescent="0.4">
      <c r="D1268" s="10"/>
    </row>
    <row r="1269" spans="4:4" x14ac:dyDescent="0.4">
      <c r="D1269" s="10"/>
    </row>
    <row r="1270" spans="4:4" x14ac:dyDescent="0.4">
      <c r="D1270" s="10"/>
    </row>
    <row r="1271" spans="4:4" x14ac:dyDescent="0.4">
      <c r="D1271" s="10"/>
    </row>
    <row r="1272" spans="4:4" x14ac:dyDescent="0.4">
      <c r="D1272" s="10"/>
    </row>
    <row r="1273" spans="4:4" x14ac:dyDescent="0.4">
      <c r="D1273" s="10"/>
    </row>
    <row r="1274" spans="4:4" x14ac:dyDescent="0.4">
      <c r="D1274" s="10"/>
    </row>
    <row r="1275" spans="4:4" x14ac:dyDescent="0.4">
      <c r="D1275" s="10"/>
    </row>
    <row r="1276" spans="4:4" x14ac:dyDescent="0.4">
      <c r="D1276" s="10"/>
    </row>
    <row r="1277" spans="4:4" x14ac:dyDescent="0.4">
      <c r="D1277" s="10"/>
    </row>
    <row r="1278" spans="4:4" x14ac:dyDescent="0.4">
      <c r="D1278" s="10"/>
    </row>
    <row r="1279" spans="4:4" x14ac:dyDescent="0.4">
      <c r="D1279" s="10"/>
    </row>
    <row r="1280" spans="4:4" x14ac:dyDescent="0.4">
      <c r="D1280" s="10"/>
    </row>
    <row r="1281" spans="4:4" x14ac:dyDescent="0.4">
      <c r="D1281" s="10"/>
    </row>
    <row r="1282" spans="4:4" x14ac:dyDescent="0.4">
      <c r="D1282" s="10"/>
    </row>
    <row r="1283" spans="4:4" x14ac:dyDescent="0.4">
      <c r="D1283" s="10"/>
    </row>
    <row r="1284" spans="4:4" x14ac:dyDescent="0.4">
      <c r="D1284" s="10"/>
    </row>
    <row r="1285" spans="4:4" x14ac:dyDescent="0.4">
      <c r="D1285" s="10"/>
    </row>
    <row r="1286" spans="4:4" x14ac:dyDescent="0.4">
      <c r="D1286" s="10"/>
    </row>
    <row r="1287" spans="4:4" x14ac:dyDescent="0.4">
      <c r="D1287" s="10"/>
    </row>
    <row r="1288" spans="4:4" x14ac:dyDescent="0.4">
      <c r="D1288" s="10"/>
    </row>
    <row r="1289" spans="4:4" x14ac:dyDescent="0.4">
      <c r="D1289" s="10"/>
    </row>
    <row r="1290" spans="4:4" x14ac:dyDescent="0.4">
      <c r="D1290" s="10"/>
    </row>
    <row r="1291" spans="4:4" x14ac:dyDescent="0.4">
      <c r="D1291" s="10"/>
    </row>
    <row r="1292" spans="4:4" x14ac:dyDescent="0.4">
      <c r="D1292" s="10"/>
    </row>
    <row r="1293" spans="4:4" x14ac:dyDescent="0.4">
      <c r="D1293" s="10"/>
    </row>
    <row r="1294" spans="4:4" x14ac:dyDescent="0.4">
      <c r="D1294" s="10"/>
    </row>
    <row r="1295" spans="4:4" x14ac:dyDescent="0.4">
      <c r="D1295" s="10"/>
    </row>
    <row r="1296" spans="4:4" x14ac:dyDescent="0.4">
      <c r="D1296" s="10"/>
    </row>
    <row r="1297" spans="4:4" x14ac:dyDescent="0.4">
      <c r="D1297" s="10"/>
    </row>
    <row r="1298" spans="4:4" x14ac:dyDescent="0.4">
      <c r="D1298" s="10"/>
    </row>
    <row r="1299" spans="4:4" x14ac:dyDescent="0.4">
      <c r="D1299" s="10"/>
    </row>
    <row r="1300" spans="4:4" x14ac:dyDescent="0.4">
      <c r="D1300" s="10"/>
    </row>
    <row r="1301" spans="4:4" x14ac:dyDescent="0.4">
      <c r="D1301" s="10"/>
    </row>
    <row r="1302" spans="4:4" x14ac:dyDescent="0.4">
      <c r="D1302" s="10"/>
    </row>
    <row r="1303" spans="4:4" x14ac:dyDescent="0.4">
      <c r="D1303" s="10"/>
    </row>
    <row r="1304" spans="4:4" x14ac:dyDescent="0.4">
      <c r="D1304" s="10"/>
    </row>
    <row r="1305" spans="4:4" x14ac:dyDescent="0.4">
      <c r="D1305" s="10"/>
    </row>
    <row r="1306" spans="4:4" x14ac:dyDescent="0.4">
      <c r="D1306" s="10"/>
    </row>
    <row r="1307" spans="4:4" x14ac:dyDescent="0.4">
      <c r="D1307" s="10"/>
    </row>
    <row r="1308" spans="4:4" x14ac:dyDescent="0.4">
      <c r="D1308" s="10"/>
    </row>
    <row r="1309" spans="4:4" x14ac:dyDescent="0.4">
      <c r="D1309" s="10"/>
    </row>
    <row r="1310" spans="4:4" x14ac:dyDescent="0.4">
      <c r="D1310" s="10"/>
    </row>
    <row r="1311" spans="4:4" x14ac:dyDescent="0.4">
      <c r="D1311" s="10"/>
    </row>
    <row r="1312" spans="4:4" x14ac:dyDescent="0.4">
      <c r="D1312" s="10"/>
    </row>
    <row r="1313" spans="4:4" x14ac:dyDescent="0.4">
      <c r="D1313" s="10"/>
    </row>
    <row r="1314" spans="4:4" x14ac:dyDescent="0.4">
      <c r="D1314" s="10"/>
    </row>
    <row r="1315" spans="4:4" x14ac:dyDescent="0.4">
      <c r="D1315" s="10"/>
    </row>
    <row r="1316" spans="4:4" x14ac:dyDescent="0.4">
      <c r="D1316" s="10"/>
    </row>
    <row r="1317" spans="4:4" x14ac:dyDescent="0.4">
      <c r="D1317" s="10"/>
    </row>
    <row r="1318" spans="4:4" x14ac:dyDescent="0.4">
      <c r="D1318" s="10"/>
    </row>
    <row r="1319" spans="4:4" x14ac:dyDescent="0.4">
      <c r="D1319" s="10"/>
    </row>
    <row r="1320" spans="4:4" x14ac:dyDescent="0.4">
      <c r="D1320" s="10"/>
    </row>
    <row r="1321" spans="4:4" x14ac:dyDescent="0.4">
      <c r="D1321" s="10"/>
    </row>
    <row r="1322" spans="4:4" x14ac:dyDescent="0.4">
      <c r="D1322" s="10"/>
    </row>
    <row r="1323" spans="4:4" x14ac:dyDescent="0.4">
      <c r="D1323" s="10"/>
    </row>
    <row r="1324" spans="4:4" x14ac:dyDescent="0.4">
      <c r="D1324" s="10"/>
    </row>
    <row r="1325" spans="4:4" x14ac:dyDescent="0.4">
      <c r="D1325" s="10"/>
    </row>
    <row r="1326" spans="4:4" x14ac:dyDescent="0.4">
      <c r="D1326" s="10"/>
    </row>
    <row r="1327" spans="4:4" x14ac:dyDescent="0.4">
      <c r="D1327" s="10"/>
    </row>
    <row r="1328" spans="4:4" x14ac:dyDescent="0.4">
      <c r="D1328" s="10"/>
    </row>
    <row r="1329" spans="4:4" x14ac:dyDescent="0.4">
      <c r="D1329" s="10"/>
    </row>
    <row r="1330" spans="4:4" x14ac:dyDescent="0.4">
      <c r="D1330" s="10"/>
    </row>
    <row r="1331" spans="4:4" x14ac:dyDescent="0.4">
      <c r="D1331" s="10"/>
    </row>
    <row r="1332" spans="4:4" x14ac:dyDescent="0.4">
      <c r="D1332" s="10"/>
    </row>
    <row r="1333" spans="4:4" x14ac:dyDescent="0.4">
      <c r="D1333" s="10"/>
    </row>
    <row r="1334" spans="4:4" x14ac:dyDescent="0.4">
      <c r="D1334" s="10"/>
    </row>
    <row r="1335" spans="4:4" x14ac:dyDescent="0.4">
      <c r="D1335" s="10"/>
    </row>
    <row r="1336" spans="4:4" x14ac:dyDescent="0.4">
      <c r="D1336" s="10"/>
    </row>
    <row r="1337" spans="4:4" x14ac:dyDescent="0.4">
      <c r="D1337" s="10"/>
    </row>
    <row r="1338" spans="4:4" x14ac:dyDescent="0.4">
      <c r="D1338" s="10"/>
    </row>
    <row r="1339" spans="4:4" x14ac:dyDescent="0.4">
      <c r="D1339" s="10"/>
    </row>
    <row r="1340" spans="4:4" x14ac:dyDescent="0.4">
      <c r="D1340" s="10"/>
    </row>
    <row r="1341" spans="4:4" x14ac:dyDescent="0.4">
      <c r="D1341" s="10"/>
    </row>
    <row r="1342" spans="4:4" x14ac:dyDescent="0.4">
      <c r="D1342" s="10"/>
    </row>
    <row r="1343" spans="4:4" x14ac:dyDescent="0.4">
      <c r="D1343" s="10"/>
    </row>
    <row r="1344" spans="4:4" x14ac:dyDescent="0.4">
      <c r="D1344" s="10"/>
    </row>
    <row r="1345" spans="4:4" x14ac:dyDescent="0.4">
      <c r="D1345" s="10"/>
    </row>
    <row r="1346" spans="4:4" x14ac:dyDescent="0.4">
      <c r="D1346" s="10"/>
    </row>
    <row r="1347" spans="4:4" x14ac:dyDescent="0.4">
      <c r="D1347" s="10"/>
    </row>
    <row r="1348" spans="4:4" x14ac:dyDescent="0.4">
      <c r="D1348" s="10"/>
    </row>
    <row r="1349" spans="4:4" x14ac:dyDescent="0.4">
      <c r="D1349" s="10"/>
    </row>
    <row r="1350" spans="4:4" x14ac:dyDescent="0.4">
      <c r="D1350" s="10"/>
    </row>
    <row r="1351" spans="4:4" x14ac:dyDescent="0.4">
      <c r="D1351" s="10"/>
    </row>
    <row r="1352" spans="4:4" x14ac:dyDescent="0.4">
      <c r="D1352" s="10"/>
    </row>
    <row r="1353" spans="4:4" x14ac:dyDescent="0.4">
      <c r="D1353" s="10"/>
    </row>
    <row r="1354" spans="4:4" x14ac:dyDescent="0.4">
      <c r="D1354" s="10"/>
    </row>
    <row r="1355" spans="4:4" x14ac:dyDescent="0.4">
      <c r="D1355" s="10"/>
    </row>
    <row r="1356" spans="4:4" x14ac:dyDescent="0.4">
      <c r="D1356" s="10"/>
    </row>
    <row r="1357" spans="4:4" x14ac:dyDescent="0.4">
      <c r="D1357" s="10"/>
    </row>
    <row r="1358" spans="4:4" x14ac:dyDescent="0.4">
      <c r="D1358" s="10"/>
    </row>
    <row r="1359" spans="4:4" x14ac:dyDescent="0.4">
      <c r="D1359" s="10"/>
    </row>
    <row r="1360" spans="4:4" x14ac:dyDescent="0.4">
      <c r="D1360" s="10"/>
    </row>
    <row r="1361" spans="4:4" x14ac:dyDescent="0.4">
      <c r="D1361" s="10"/>
    </row>
    <row r="1362" spans="4:4" x14ac:dyDescent="0.4">
      <c r="D1362" s="10"/>
    </row>
    <row r="1363" spans="4:4" x14ac:dyDescent="0.4">
      <c r="D1363" s="10"/>
    </row>
    <row r="1364" spans="4:4" x14ac:dyDescent="0.4">
      <c r="D1364" s="10"/>
    </row>
    <row r="1365" spans="4:4" x14ac:dyDescent="0.4">
      <c r="D1365" s="10"/>
    </row>
    <row r="1366" spans="4:4" x14ac:dyDescent="0.4">
      <c r="D1366" s="10"/>
    </row>
    <row r="1367" spans="4:4" x14ac:dyDescent="0.4">
      <c r="D1367" s="10"/>
    </row>
    <row r="1368" spans="4:4" x14ac:dyDescent="0.4">
      <c r="D1368" s="10"/>
    </row>
    <row r="1369" spans="4:4" x14ac:dyDescent="0.4">
      <c r="D1369" s="10"/>
    </row>
    <row r="1370" spans="4:4" x14ac:dyDescent="0.4">
      <c r="D1370" s="10"/>
    </row>
    <row r="1371" spans="4:4" x14ac:dyDescent="0.4">
      <c r="D1371" s="10"/>
    </row>
    <row r="1372" spans="4:4" x14ac:dyDescent="0.4">
      <c r="D1372" s="10"/>
    </row>
    <row r="1373" spans="4:4" x14ac:dyDescent="0.4">
      <c r="D1373" s="10"/>
    </row>
    <row r="1374" spans="4:4" x14ac:dyDescent="0.4">
      <c r="D1374" s="10"/>
    </row>
    <row r="1375" spans="4:4" x14ac:dyDescent="0.4">
      <c r="D1375" s="10"/>
    </row>
    <row r="1376" spans="4:4" x14ac:dyDescent="0.4">
      <c r="D1376" s="10"/>
    </row>
    <row r="1377" spans="4:4" x14ac:dyDescent="0.4">
      <c r="D1377" s="10"/>
    </row>
    <row r="1378" spans="4:4" x14ac:dyDescent="0.4">
      <c r="D1378" s="10"/>
    </row>
    <row r="1379" spans="4:4" x14ac:dyDescent="0.4">
      <c r="D1379" s="10"/>
    </row>
    <row r="1380" spans="4:4" x14ac:dyDescent="0.4">
      <c r="D1380" s="10"/>
    </row>
    <row r="1381" spans="4:4" x14ac:dyDescent="0.4">
      <c r="D1381" s="10"/>
    </row>
    <row r="1382" spans="4:4" x14ac:dyDescent="0.4">
      <c r="D1382" s="10"/>
    </row>
    <row r="1383" spans="4:4" x14ac:dyDescent="0.4">
      <c r="D1383" s="10"/>
    </row>
    <row r="1384" spans="4:4" x14ac:dyDescent="0.4">
      <c r="D1384" s="10"/>
    </row>
    <row r="1385" spans="4:4" x14ac:dyDescent="0.4">
      <c r="D1385" s="10"/>
    </row>
    <row r="1386" spans="4:4" x14ac:dyDescent="0.4">
      <c r="D1386" s="10"/>
    </row>
    <row r="1387" spans="4:4" x14ac:dyDescent="0.4">
      <c r="D1387" s="10"/>
    </row>
    <row r="1388" spans="4:4" x14ac:dyDescent="0.4">
      <c r="D1388" s="10"/>
    </row>
    <row r="1389" spans="4:4" x14ac:dyDescent="0.4">
      <c r="D1389" s="10"/>
    </row>
    <row r="1390" spans="4:4" x14ac:dyDescent="0.4">
      <c r="D1390" s="10"/>
    </row>
    <row r="1391" spans="4:4" x14ac:dyDescent="0.4">
      <c r="D1391" s="10"/>
    </row>
    <row r="1392" spans="4:4" x14ac:dyDescent="0.4">
      <c r="D1392" s="10"/>
    </row>
    <row r="1393" spans="4:4" x14ac:dyDescent="0.4">
      <c r="D1393" s="10"/>
    </row>
    <row r="1394" spans="4:4" x14ac:dyDescent="0.4">
      <c r="D1394" s="10"/>
    </row>
    <row r="1395" spans="4:4" x14ac:dyDescent="0.4">
      <c r="D1395" s="10"/>
    </row>
    <row r="1396" spans="4:4" x14ac:dyDescent="0.4">
      <c r="D1396" s="10"/>
    </row>
    <row r="1397" spans="4:4" x14ac:dyDescent="0.4">
      <c r="D1397" s="10"/>
    </row>
    <row r="1398" spans="4:4" x14ac:dyDescent="0.4">
      <c r="D1398" s="10"/>
    </row>
    <row r="1399" spans="4:4" x14ac:dyDescent="0.4">
      <c r="D1399" s="10"/>
    </row>
    <row r="1400" spans="4:4" x14ac:dyDescent="0.4">
      <c r="D1400" s="10"/>
    </row>
    <row r="1401" spans="4:4" x14ac:dyDescent="0.4">
      <c r="D1401" s="10"/>
    </row>
    <row r="1402" spans="4:4" x14ac:dyDescent="0.4">
      <c r="D1402" s="10"/>
    </row>
    <row r="1403" spans="4:4" x14ac:dyDescent="0.4">
      <c r="D1403" s="10"/>
    </row>
    <row r="1404" spans="4:4" x14ac:dyDescent="0.4">
      <c r="D1404" s="10"/>
    </row>
    <row r="1405" spans="4:4" x14ac:dyDescent="0.4">
      <c r="D1405" s="10"/>
    </row>
    <row r="1406" spans="4:4" x14ac:dyDescent="0.4">
      <c r="D1406" s="10"/>
    </row>
    <row r="1407" spans="4:4" x14ac:dyDescent="0.4">
      <c r="D1407" s="10"/>
    </row>
    <row r="1408" spans="4:4" x14ac:dyDescent="0.4">
      <c r="D1408" s="10"/>
    </row>
    <row r="1409" spans="4:4" x14ac:dyDescent="0.4">
      <c r="D1409" s="10"/>
    </row>
    <row r="1410" spans="4:4" x14ac:dyDescent="0.4">
      <c r="D1410" s="10"/>
    </row>
    <row r="1411" spans="4:4" x14ac:dyDescent="0.4">
      <c r="D1411" s="10"/>
    </row>
    <row r="1412" spans="4:4" x14ac:dyDescent="0.4">
      <c r="D1412" s="10"/>
    </row>
    <row r="1413" spans="4:4" x14ac:dyDescent="0.4">
      <c r="D1413" s="10"/>
    </row>
    <row r="1414" spans="4:4" x14ac:dyDescent="0.4">
      <c r="D1414" s="10"/>
    </row>
    <row r="1415" spans="4:4" x14ac:dyDescent="0.4">
      <c r="D1415" s="10"/>
    </row>
    <row r="1416" spans="4:4" x14ac:dyDescent="0.4">
      <c r="D1416" s="10"/>
    </row>
    <row r="1417" spans="4:4" x14ac:dyDescent="0.4">
      <c r="D1417" s="10"/>
    </row>
    <row r="1418" spans="4:4" x14ac:dyDescent="0.4">
      <c r="D1418" s="10"/>
    </row>
    <row r="1419" spans="4:4" x14ac:dyDescent="0.4">
      <c r="D1419" s="10"/>
    </row>
    <row r="1420" spans="4:4" x14ac:dyDescent="0.4">
      <c r="D1420" s="10"/>
    </row>
    <row r="1421" spans="4:4" x14ac:dyDescent="0.4">
      <c r="D1421" s="10"/>
    </row>
    <row r="1422" spans="4:4" x14ac:dyDescent="0.4">
      <c r="D1422" s="10"/>
    </row>
    <row r="1423" spans="4:4" x14ac:dyDescent="0.4">
      <c r="D1423" s="10"/>
    </row>
    <row r="1424" spans="4:4" x14ac:dyDescent="0.4">
      <c r="D1424" s="10"/>
    </row>
    <row r="1425" spans="4:4" x14ac:dyDescent="0.4">
      <c r="D1425" s="10"/>
    </row>
    <row r="1426" spans="4:4" x14ac:dyDescent="0.4">
      <c r="D1426" s="10"/>
    </row>
    <row r="1427" spans="4:4" x14ac:dyDescent="0.4">
      <c r="D1427" s="10"/>
    </row>
    <row r="1428" spans="4:4" x14ac:dyDescent="0.4">
      <c r="D1428" s="10"/>
    </row>
    <row r="1429" spans="4:4" x14ac:dyDescent="0.4">
      <c r="D1429" s="10"/>
    </row>
    <row r="1430" spans="4:4" x14ac:dyDescent="0.4">
      <c r="D1430" s="10"/>
    </row>
    <row r="1431" spans="4:4" x14ac:dyDescent="0.4">
      <c r="D1431" s="10"/>
    </row>
    <row r="1432" spans="4:4" x14ac:dyDescent="0.4">
      <c r="D1432" s="10"/>
    </row>
    <row r="1433" spans="4:4" x14ac:dyDescent="0.4">
      <c r="D1433" s="10"/>
    </row>
    <row r="1434" spans="4:4" x14ac:dyDescent="0.4">
      <c r="D1434" s="10"/>
    </row>
    <row r="1435" spans="4:4" x14ac:dyDescent="0.4">
      <c r="D1435" s="10"/>
    </row>
    <row r="1436" spans="4:4" x14ac:dyDescent="0.4">
      <c r="D1436" s="10"/>
    </row>
    <row r="1437" spans="4:4" x14ac:dyDescent="0.4">
      <c r="D1437" s="10"/>
    </row>
    <row r="1438" spans="4:4" x14ac:dyDescent="0.4">
      <c r="D1438" s="10"/>
    </row>
    <row r="1439" spans="4:4" x14ac:dyDescent="0.4">
      <c r="D1439" s="10"/>
    </row>
    <row r="1440" spans="4:4" x14ac:dyDescent="0.4">
      <c r="D1440" s="10"/>
    </row>
    <row r="1441" spans="4:4" x14ac:dyDescent="0.4">
      <c r="D1441" s="10"/>
    </row>
    <row r="1442" spans="4:4" x14ac:dyDescent="0.4">
      <c r="D1442" s="10"/>
    </row>
    <row r="1443" spans="4:4" x14ac:dyDescent="0.4">
      <c r="D1443" s="10"/>
    </row>
    <row r="1444" spans="4:4" x14ac:dyDescent="0.4">
      <c r="D1444" s="10"/>
    </row>
    <row r="1445" spans="4:4" x14ac:dyDescent="0.4">
      <c r="D1445" s="10"/>
    </row>
    <row r="1446" spans="4:4" x14ac:dyDescent="0.4">
      <c r="D1446" s="10"/>
    </row>
    <row r="1447" spans="4:4" x14ac:dyDescent="0.4">
      <c r="D1447" s="10"/>
    </row>
    <row r="1448" spans="4:4" x14ac:dyDescent="0.4">
      <c r="D1448" s="10"/>
    </row>
    <row r="1449" spans="4:4" x14ac:dyDescent="0.4">
      <c r="D1449" s="10"/>
    </row>
    <row r="1450" spans="4:4" x14ac:dyDescent="0.4">
      <c r="D1450" s="10"/>
    </row>
    <row r="1451" spans="4:4" x14ac:dyDescent="0.4">
      <c r="D1451" s="10"/>
    </row>
    <row r="1452" spans="4:4" x14ac:dyDescent="0.4">
      <c r="D1452" s="10"/>
    </row>
    <row r="1453" spans="4:4" x14ac:dyDescent="0.4">
      <c r="D1453" s="10"/>
    </row>
    <row r="1454" spans="4:4" x14ac:dyDescent="0.4">
      <c r="D1454" s="10"/>
    </row>
    <row r="1455" spans="4:4" x14ac:dyDescent="0.4">
      <c r="D1455" s="10"/>
    </row>
    <row r="1456" spans="4:4" x14ac:dyDescent="0.4">
      <c r="D1456" s="10"/>
    </row>
    <row r="1457" spans="4:4" x14ac:dyDescent="0.4">
      <c r="D1457" s="10"/>
    </row>
    <row r="1458" spans="4:4" x14ac:dyDescent="0.4">
      <c r="D1458" s="10"/>
    </row>
    <row r="1459" spans="4:4" x14ac:dyDescent="0.4">
      <c r="D1459" s="10"/>
    </row>
    <row r="1460" spans="4:4" x14ac:dyDescent="0.4">
      <c r="D1460" s="10"/>
    </row>
    <row r="1461" spans="4:4" x14ac:dyDescent="0.4">
      <c r="D1461" s="10"/>
    </row>
    <row r="1462" spans="4:4" x14ac:dyDescent="0.4">
      <c r="D1462" s="10"/>
    </row>
    <row r="1463" spans="4:4" x14ac:dyDescent="0.4">
      <c r="D1463" s="10"/>
    </row>
    <row r="1464" spans="4:4" x14ac:dyDescent="0.4">
      <c r="D1464" s="10"/>
    </row>
    <row r="1465" spans="4:4" x14ac:dyDescent="0.4">
      <c r="D1465" s="10"/>
    </row>
    <row r="1466" spans="4:4" x14ac:dyDescent="0.4">
      <c r="D1466" s="10"/>
    </row>
    <row r="1467" spans="4:4" x14ac:dyDescent="0.4">
      <c r="D1467" s="10"/>
    </row>
    <row r="1468" spans="4:4" x14ac:dyDescent="0.4">
      <c r="D1468" s="10"/>
    </row>
    <row r="1469" spans="4:4" x14ac:dyDescent="0.4">
      <c r="D1469" s="10"/>
    </row>
    <row r="1470" spans="4:4" x14ac:dyDescent="0.4">
      <c r="D1470" s="10"/>
    </row>
    <row r="1471" spans="4:4" x14ac:dyDescent="0.4">
      <c r="D1471" s="10"/>
    </row>
    <row r="1472" spans="4:4" x14ac:dyDescent="0.4">
      <c r="D1472" s="10"/>
    </row>
    <row r="1473" spans="4:4" x14ac:dyDescent="0.4">
      <c r="D1473" s="10"/>
    </row>
    <row r="1474" spans="4:4" x14ac:dyDescent="0.4">
      <c r="D1474" s="10"/>
    </row>
    <row r="1475" spans="4:4" x14ac:dyDescent="0.4">
      <c r="D1475" s="10"/>
    </row>
    <row r="1476" spans="4:4" x14ac:dyDescent="0.4">
      <c r="D1476" s="10"/>
    </row>
    <row r="1477" spans="4:4" x14ac:dyDescent="0.4">
      <c r="D1477" s="10"/>
    </row>
    <row r="1478" spans="4:4" x14ac:dyDescent="0.4">
      <c r="D1478" s="10"/>
    </row>
    <row r="1479" spans="4:4" x14ac:dyDescent="0.4">
      <c r="D1479" s="10"/>
    </row>
    <row r="1480" spans="4:4" x14ac:dyDescent="0.4">
      <c r="D1480" s="10"/>
    </row>
    <row r="1481" spans="4:4" x14ac:dyDescent="0.4">
      <c r="D1481" s="10"/>
    </row>
    <row r="1482" spans="4:4" x14ac:dyDescent="0.4">
      <c r="D1482" s="10"/>
    </row>
    <row r="1483" spans="4:4" x14ac:dyDescent="0.4">
      <c r="D1483" s="10"/>
    </row>
    <row r="1484" spans="4:4" x14ac:dyDescent="0.4">
      <c r="D1484" s="10"/>
    </row>
    <row r="1485" spans="4:4" x14ac:dyDescent="0.4">
      <c r="D1485" s="10"/>
    </row>
    <row r="1486" spans="4:4" x14ac:dyDescent="0.4">
      <c r="D1486" s="10"/>
    </row>
    <row r="1487" spans="4:4" x14ac:dyDescent="0.4">
      <c r="D1487" s="10"/>
    </row>
    <row r="1488" spans="4:4" x14ac:dyDescent="0.4">
      <c r="D1488" s="10"/>
    </row>
    <row r="1489" spans="4:4" x14ac:dyDescent="0.4">
      <c r="D1489" s="10"/>
    </row>
    <row r="1490" spans="4:4" x14ac:dyDescent="0.4">
      <c r="D1490" s="10"/>
    </row>
    <row r="1491" spans="4:4" x14ac:dyDescent="0.4">
      <c r="D1491" s="10"/>
    </row>
    <row r="1492" spans="4:4" x14ac:dyDescent="0.4">
      <c r="D1492" s="10"/>
    </row>
    <row r="1493" spans="4:4" x14ac:dyDescent="0.4">
      <c r="D1493" s="10"/>
    </row>
    <row r="1494" spans="4:4" x14ac:dyDescent="0.4">
      <c r="D1494" s="10"/>
    </row>
    <row r="1495" spans="4:4" x14ac:dyDescent="0.4">
      <c r="D1495" s="10"/>
    </row>
    <row r="1496" spans="4:4" x14ac:dyDescent="0.4">
      <c r="D1496" s="10"/>
    </row>
    <row r="1497" spans="4:4" x14ac:dyDescent="0.4">
      <c r="D1497" s="10"/>
    </row>
    <row r="1498" spans="4:4" x14ac:dyDescent="0.4">
      <c r="D1498" s="10"/>
    </row>
    <row r="1499" spans="4:4" x14ac:dyDescent="0.4">
      <c r="D1499" s="10"/>
    </row>
    <row r="1500" spans="4:4" x14ac:dyDescent="0.4">
      <c r="D1500" s="10"/>
    </row>
    <row r="1501" spans="4:4" x14ac:dyDescent="0.4">
      <c r="D1501" s="10"/>
    </row>
    <row r="1502" spans="4:4" x14ac:dyDescent="0.4">
      <c r="D1502" s="10"/>
    </row>
    <row r="1503" spans="4:4" x14ac:dyDescent="0.4">
      <c r="D1503" s="10"/>
    </row>
    <row r="1504" spans="4:4" x14ac:dyDescent="0.4">
      <c r="D1504" s="10"/>
    </row>
    <row r="1505" spans="4:4" x14ac:dyDescent="0.4">
      <c r="D1505" s="10"/>
    </row>
    <row r="1506" spans="4:4" x14ac:dyDescent="0.4">
      <c r="D1506" s="10"/>
    </row>
    <row r="1507" spans="4:4" x14ac:dyDescent="0.4">
      <c r="D1507" s="10"/>
    </row>
    <row r="1508" spans="4:4" x14ac:dyDescent="0.4">
      <c r="D1508" s="10"/>
    </row>
    <row r="1509" spans="4:4" x14ac:dyDescent="0.4">
      <c r="D1509" s="10"/>
    </row>
    <row r="1510" spans="4:4" x14ac:dyDescent="0.4">
      <c r="D1510" s="10"/>
    </row>
    <row r="1511" spans="4:4" x14ac:dyDescent="0.4">
      <c r="D1511" s="10"/>
    </row>
    <row r="1512" spans="4:4" x14ac:dyDescent="0.4">
      <c r="D1512" s="10"/>
    </row>
    <row r="1513" spans="4:4" x14ac:dyDescent="0.4">
      <c r="D1513" s="10"/>
    </row>
    <row r="1514" spans="4:4" x14ac:dyDescent="0.4">
      <c r="D1514" s="10"/>
    </row>
    <row r="1515" spans="4:4" x14ac:dyDescent="0.4">
      <c r="D1515" s="10"/>
    </row>
    <row r="1516" spans="4:4" x14ac:dyDescent="0.4">
      <c r="D1516" s="10"/>
    </row>
    <row r="1517" spans="4:4" x14ac:dyDescent="0.4">
      <c r="D1517" s="10"/>
    </row>
    <row r="1518" spans="4:4" x14ac:dyDescent="0.4">
      <c r="D1518" s="10"/>
    </row>
    <row r="1519" spans="4:4" x14ac:dyDescent="0.4">
      <c r="D1519" s="10"/>
    </row>
    <row r="1520" spans="4:4" x14ac:dyDescent="0.4">
      <c r="D1520" s="10"/>
    </row>
    <row r="1521" spans="4:4" x14ac:dyDescent="0.4">
      <c r="D1521" s="10"/>
    </row>
    <row r="1522" spans="4:4" x14ac:dyDescent="0.4">
      <c r="D1522" s="10"/>
    </row>
    <row r="1523" spans="4:4" x14ac:dyDescent="0.4">
      <c r="D1523" s="10"/>
    </row>
    <row r="1524" spans="4:4" x14ac:dyDescent="0.4">
      <c r="D1524" s="10"/>
    </row>
    <row r="1525" spans="4:4" x14ac:dyDescent="0.4">
      <c r="D1525" s="10"/>
    </row>
    <row r="1526" spans="4:4" x14ac:dyDescent="0.4">
      <c r="D1526" s="10"/>
    </row>
    <row r="1527" spans="4:4" x14ac:dyDescent="0.4">
      <c r="D1527" s="10"/>
    </row>
    <row r="1528" spans="4:4" x14ac:dyDescent="0.4">
      <c r="D1528" s="10"/>
    </row>
    <row r="1529" spans="4:4" x14ac:dyDescent="0.4">
      <c r="D1529" s="10"/>
    </row>
    <row r="1530" spans="4:4" x14ac:dyDescent="0.4">
      <c r="D1530" s="10"/>
    </row>
    <row r="1531" spans="4:4" x14ac:dyDescent="0.4">
      <c r="D1531" s="10"/>
    </row>
    <row r="1532" spans="4:4" x14ac:dyDescent="0.4">
      <c r="D1532" s="10"/>
    </row>
    <row r="1533" spans="4:4" x14ac:dyDescent="0.4">
      <c r="D1533" s="10"/>
    </row>
    <row r="1534" spans="4:4" x14ac:dyDescent="0.4">
      <c r="D1534" s="10"/>
    </row>
    <row r="1535" spans="4:4" x14ac:dyDescent="0.4">
      <c r="D1535" s="10"/>
    </row>
    <row r="1536" spans="4:4" x14ac:dyDescent="0.4">
      <c r="D1536" s="10"/>
    </row>
    <row r="1537" spans="4:4" x14ac:dyDescent="0.4">
      <c r="D1537" s="10"/>
    </row>
    <row r="1538" spans="4:4" x14ac:dyDescent="0.4">
      <c r="D1538" s="10"/>
    </row>
    <row r="1539" spans="4:4" x14ac:dyDescent="0.4">
      <c r="D1539" s="10"/>
    </row>
    <row r="1540" spans="4:4" x14ac:dyDescent="0.4">
      <c r="D1540" s="10"/>
    </row>
    <row r="1541" spans="4:4" x14ac:dyDescent="0.4">
      <c r="D1541" s="10"/>
    </row>
    <row r="1542" spans="4:4" x14ac:dyDescent="0.4">
      <c r="D1542" s="10"/>
    </row>
    <row r="1543" spans="4:4" x14ac:dyDescent="0.4">
      <c r="D1543" s="10"/>
    </row>
    <row r="1544" spans="4:4" x14ac:dyDescent="0.4">
      <c r="D1544" s="10"/>
    </row>
    <row r="1545" spans="4:4" x14ac:dyDescent="0.4">
      <c r="D1545" s="10"/>
    </row>
    <row r="1546" spans="4:4" x14ac:dyDescent="0.4">
      <c r="D1546" s="10"/>
    </row>
    <row r="1547" spans="4:4" x14ac:dyDescent="0.4">
      <c r="D1547" s="10"/>
    </row>
    <row r="1548" spans="4:4" x14ac:dyDescent="0.4">
      <c r="D1548" s="10"/>
    </row>
    <row r="1549" spans="4:4" x14ac:dyDescent="0.4">
      <c r="D1549" s="10"/>
    </row>
    <row r="1550" spans="4:4" x14ac:dyDescent="0.4">
      <c r="D1550" s="10"/>
    </row>
    <row r="1551" spans="4:4" x14ac:dyDescent="0.4">
      <c r="D1551" s="10"/>
    </row>
    <row r="1552" spans="4:4" x14ac:dyDescent="0.4">
      <c r="D1552" s="10"/>
    </row>
    <row r="1553" spans="4:4" x14ac:dyDescent="0.4">
      <c r="D1553" s="10"/>
    </row>
    <row r="1554" spans="4:4" x14ac:dyDescent="0.4">
      <c r="D1554" s="10"/>
    </row>
    <row r="1555" spans="4:4" x14ac:dyDescent="0.4">
      <c r="D1555" s="10"/>
    </row>
    <row r="1556" spans="4:4" x14ac:dyDescent="0.4">
      <c r="D1556" s="10"/>
    </row>
    <row r="1557" spans="4:4" x14ac:dyDescent="0.4">
      <c r="D1557" s="10"/>
    </row>
    <row r="1558" spans="4:4" x14ac:dyDescent="0.4">
      <c r="D1558" s="10"/>
    </row>
    <row r="1559" spans="4:4" x14ac:dyDescent="0.4">
      <c r="D1559" s="10"/>
    </row>
    <row r="1560" spans="4:4" x14ac:dyDescent="0.4">
      <c r="D1560" s="10"/>
    </row>
    <row r="1561" spans="4:4" x14ac:dyDescent="0.4">
      <c r="D1561" s="10"/>
    </row>
    <row r="1562" spans="4:4" x14ac:dyDescent="0.4">
      <c r="D1562" s="10"/>
    </row>
    <row r="1563" spans="4:4" x14ac:dyDescent="0.4">
      <c r="D1563" s="10"/>
    </row>
    <row r="1564" spans="4:4" x14ac:dyDescent="0.4">
      <c r="D1564" s="10"/>
    </row>
    <row r="1565" spans="4:4" x14ac:dyDescent="0.4">
      <c r="D1565" s="10"/>
    </row>
    <row r="1566" spans="4:4" x14ac:dyDescent="0.4">
      <c r="D1566" s="10"/>
    </row>
    <row r="1567" spans="4:4" x14ac:dyDescent="0.4">
      <c r="D1567" s="10"/>
    </row>
    <row r="1568" spans="4:4" x14ac:dyDescent="0.4">
      <c r="D1568" s="10"/>
    </row>
    <row r="1569" spans="4:4" x14ac:dyDescent="0.4">
      <c r="D1569" s="10"/>
    </row>
    <row r="1570" spans="4:4" x14ac:dyDescent="0.4">
      <c r="D1570" s="10"/>
    </row>
    <row r="1571" spans="4:4" x14ac:dyDescent="0.4">
      <c r="D1571" s="10"/>
    </row>
    <row r="1572" spans="4:4" x14ac:dyDescent="0.4">
      <c r="D1572" s="10"/>
    </row>
    <row r="1573" spans="4:4" x14ac:dyDescent="0.4">
      <c r="D1573" s="10"/>
    </row>
    <row r="1574" spans="4:4" x14ac:dyDescent="0.4">
      <c r="D1574" s="10"/>
    </row>
    <row r="1575" spans="4:4" x14ac:dyDescent="0.4">
      <c r="D1575" s="10"/>
    </row>
    <row r="1576" spans="4:4" x14ac:dyDescent="0.4">
      <c r="D1576" s="10"/>
    </row>
    <row r="1577" spans="4:4" x14ac:dyDescent="0.4">
      <c r="D1577" s="10"/>
    </row>
    <row r="1578" spans="4:4" x14ac:dyDescent="0.4">
      <c r="D1578" s="10"/>
    </row>
    <row r="1579" spans="4:4" x14ac:dyDescent="0.4">
      <c r="D1579" s="10"/>
    </row>
    <row r="1580" spans="4:4" x14ac:dyDescent="0.4">
      <c r="D1580" s="10"/>
    </row>
    <row r="1581" spans="4:4" x14ac:dyDescent="0.4">
      <c r="D1581" s="10"/>
    </row>
    <row r="1582" spans="4:4" x14ac:dyDescent="0.4">
      <c r="D1582" s="10"/>
    </row>
    <row r="1583" spans="4:4" x14ac:dyDescent="0.4">
      <c r="D1583" s="10"/>
    </row>
    <row r="1584" spans="4:4" x14ac:dyDescent="0.4">
      <c r="D1584" s="10"/>
    </row>
    <row r="1585" spans="4:4" x14ac:dyDescent="0.4">
      <c r="D1585" s="10"/>
    </row>
    <row r="1586" spans="4:4" x14ac:dyDescent="0.4">
      <c r="D1586" s="10"/>
    </row>
    <row r="1587" spans="4:4" x14ac:dyDescent="0.4">
      <c r="D1587" s="10"/>
    </row>
    <row r="1588" spans="4:4" x14ac:dyDescent="0.4">
      <c r="D1588" s="10"/>
    </row>
    <row r="1589" spans="4:4" x14ac:dyDescent="0.4">
      <c r="D1589" s="10"/>
    </row>
    <row r="1590" spans="4:4" x14ac:dyDescent="0.4">
      <c r="D1590" s="10"/>
    </row>
    <row r="1591" spans="4:4" x14ac:dyDescent="0.4">
      <c r="D1591" s="10"/>
    </row>
    <row r="1592" spans="4:4" x14ac:dyDescent="0.4">
      <c r="D1592" s="10"/>
    </row>
    <row r="1593" spans="4:4" x14ac:dyDescent="0.4">
      <c r="D1593" s="10"/>
    </row>
    <row r="1594" spans="4:4" x14ac:dyDescent="0.4">
      <c r="D1594" s="10"/>
    </row>
    <row r="1595" spans="4:4" x14ac:dyDescent="0.4">
      <c r="D1595" s="10"/>
    </row>
    <row r="1596" spans="4:4" x14ac:dyDescent="0.4">
      <c r="D1596" s="10"/>
    </row>
    <row r="1597" spans="4:4" x14ac:dyDescent="0.4">
      <c r="D1597" s="10"/>
    </row>
    <row r="1598" spans="4:4" x14ac:dyDescent="0.4">
      <c r="D1598" s="10"/>
    </row>
    <row r="1599" spans="4:4" x14ac:dyDescent="0.4">
      <c r="D1599" s="10"/>
    </row>
    <row r="1600" spans="4:4" x14ac:dyDescent="0.4">
      <c r="D1600" s="10"/>
    </row>
    <row r="1601" spans="4:4" x14ac:dyDescent="0.4">
      <c r="D1601" s="10"/>
    </row>
    <row r="1602" spans="4:4" x14ac:dyDescent="0.4">
      <c r="D1602" s="10"/>
    </row>
    <row r="1603" spans="4:4" x14ac:dyDescent="0.4">
      <c r="D1603" s="10"/>
    </row>
    <row r="1604" spans="4:4" x14ac:dyDescent="0.4">
      <c r="D1604" s="10"/>
    </row>
    <row r="1605" spans="4:4" x14ac:dyDescent="0.4">
      <c r="D1605" s="10"/>
    </row>
    <row r="1606" spans="4:4" x14ac:dyDescent="0.4">
      <c r="D1606" s="10"/>
    </row>
    <row r="1607" spans="4:4" x14ac:dyDescent="0.4">
      <c r="D1607" s="10"/>
    </row>
    <row r="1608" spans="4:4" x14ac:dyDescent="0.4">
      <c r="D1608" s="10"/>
    </row>
    <row r="1609" spans="4:4" x14ac:dyDescent="0.4">
      <c r="D1609" s="10"/>
    </row>
    <row r="1610" spans="4:4" x14ac:dyDescent="0.4">
      <c r="D1610" s="10"/>
    </row>
    <row r="1611" spans="4:4" x14ac:dyDescent="0.4">
      <c r="D1611" s="10"/>
    </row>
    <row r="1612" spans="4:4" x14ac:dyDescent="0.4">
      <c r="D1612" s="10"/>
    </row>
    <row r="1613" spans="4:4" x14ac:dyDescent="0.4">
      <c r="D1613" s="10"/>
    </row>
    <row r="1614" spans="4:4" x14ac:dyDescent="0.4">
      <c r="D1614" s="10"/>
    </row>
    <row r="1615" spans="4:4" x14ac:dyDescent="0.4">
      <c r="D1615" s="10"/>
    </row>
    <row r="1616" spans="4:4" x14ac:dyDescent="0.4">
      <c r="D1616" s="10"/>
    </row>
    <row r="1617" spans="4:4" x14ac:dyDescent="0.4">
      <c r="D1617" s="10"/>
    </row>
    <row r="1618" spans="4:4" x14ac:dyDescent="0.4">
      <c r="D1618" s="10"/>
    </row>
    <row r="1619" spans="4:4" x14ac:dyDescent="0.4">
      <c r="D1619" s="10"/>
    </row>
    <row r="1620" spans="4:4" x14ac:dyDescent="0.4">
      <c r="D1620" s="10"/>
    </row>
    <row r="1621" spans="4:4" x14ac:dyDescent="0.4">
      <c r="D1621" s="10"/>
    </row>
    <row r="1622" spans="4:4" x14ac:dyDescent="0.4">
      <c r="D1622" s="10"/>
    </row>
    <row r="1623" spans="4:4" x14ac:dyDescent="0.4">
      <c r="D1623" s="10"/>
    </row>
    <row r="1624" spans="4:4" x14ac:dyDescent="0.4">
      <c r="D1624" s="10"/>
    </row>
    <row r="1625" spans="4:4" x14ac:dyDescent="0.4">
      <c r="D1625" s="10"/>
    </row>
    <row r="1626" spans="4:4" x14ac:dyDescent="0.4">
      <c r="D1626" s="10"/>
    </row>
    <row r="1627" spans="4:4" x14ac:dyDescent="0.4">
      <c r="D1627" s="10"/>
    </row>
    <row r="1628" spans="4:4" x14ac:dyDescent="0.4">
      <c r="D1628" s="10"/>
    </row>
    <row r="1629" spans="4:4" x14ac:dyDescent="0.4">
      <c r="D1629" s="10"/>
    </row>
    <row r="1630" spans="4:4" x14ac:dyDescent="0.4">
      <c r="D1630" s="10"/>
    </row>
    <row r="1631" spans="4:4" x14ac:dyDescent="0.4">
      <c r="D1631" s="10"/>
    </row>
    <row r="1632" spans="4:4" x14ac:dyDescent="0.4">
      <c r="D1632" s="10"/>
    </row>
    <row r="1633" spans="4:4" x14ac:dyDescent="0.4">
      <c r="D1633" s="10"/>
    </row>
    <row r="1634" spans="4:4" x14ac:dyDescent="0.4">
      <c r="D1634" s="10"/>
    </row>
    <row r="1635" spans="4:4" x14ac:dyDescent="0.4">
      <c r="D1635" s="10"/>
    </row>
    <row r="1636" spans="4:4" x14ac:dyDescent="0.4">
      <c r="D1636" s="10"/>
    </row>
    <row r="1637" spans="4:4" x14ac:dyDescent="0.4">
      <c r="D1637" s="10"/>
    </row>
    <row r="1638" spans="4:4" x14ac:dyDescent="0.4">
      <c r="D1638" s="10"/>
    </row>
    <row r="1639" spans="4:4" x14ac:dyDescent="0.4">
      <c r="D1639" s="10"/>
    </row>
    <row r="1640" spans="4:4" x14ac:dyDescent="0.4">
      <c r="D1640" s="10"/>
    </row>
    <row r="1641" spans="4:4" x14ac:dyDescent="0.4">
      <c r="D1641" s="10"/>
    </row>
    <row r="1642" spans="4:4" x14ac:dyDescent="0.4">
      <c r="D1642" s="10"/>
    </row>
    <row r="1643" spans="4:4" x14ac:dyDescent="0.4">
      <c r="D1643" s="10"/>
    </row>
    <row r="1644" spans="4:4" x14ac:dyDescent="0.4">
      <c r="D1644" s="10"/>
    </row>
    <row r="1645" spans="4:4" x14ac:dyDescent="0.4">
      <c r="D1645" s="10"/>
    </row>
    <row r="1646" spans="4:4" x14ac:dyDescent="0.4">
      <c r="D1646" s="10"/>
    </row>
    <row r="1647" spans="4:4" x14ac:dyDescent="0.4">
      <c r="D1647" s="10"/>
    </row>
    <row r="1648" spans="4:4" x14ac:dyDescent="0.4">
      <c r="D1648" s="10"/>
    </row>
    <row r="1649" spans="4:4" x14ac:dyDescent="0.4">
      <c r="D1649" s="10"/>
    </row>
    <row r="1650" spans="4:4" x14ac:dyDescent="0.4">
      <c r="D1650" s="10"/>
    </row>
    <row r="1651" spans="4:4" x14ac:dyDescent="0.4">
      <c r="D1651" s="10"/>
    </row>
    <row r="1652" spans="4:4" x14ac:dyDescent="0.4">
      <c r="D1652" s="10"/>
    </row>
    <row r="1653" spans="4:4" x14ac:dyDescent="0.4">
      <c r="D1653" s="10"/>
    </row>
    <row r="1654" spans="4:4" x14ac:dyDescent="0.4">
      <c r="D1654" s="10"/>
    </row>
    <row r="1655" spans="4:4" x14ac:dyDescent="0.4">
      <c r="D1655" s="10"/>
    </row>
    <row r="1656" spans="4:4" x14ac:dyDescent="0.4">
      <c r="D1656" s="10"/>
    </row>
    <row r="1657" spans="4:4" x14ac:dyDescent="0.4">
      <c r="D1657" s="10"/>
    </row>
    <row r="1658" spans="4:4" x14ac:dyDescent="0.4">
      <c r="D1658" s="10"/>
    </row>
    <row r="1659" spans="4:4" x14ac:dyDescent="0.4">
      <c r="D1659" s="10"/>
    </row>
    <row r="1660" spans="4:4" x14ac:dyDescent="0.4">
      <c r="D1660" s="10"/>
    </row>
    <row r="1661" spans="4:4" x14ac:dyDescent="0.4">
      <c r="D1661" s="10"/>
    </row>
    <row r="1662" spans="4:4" x14ac:dyDescent="0.4">
      <c r="D1662" s="10"/>
    </row>
    <row r="1663" spans="4:4" x14ac:dyDescent="0.4">
      <c r="D1663" s="10"/>
    </row>
    <row r="1664" spans="4:4" x14ac:dyDescent="0.4">
      <c r="D1664" s="10"/>
    </row>
    <row r="1665" spans="4:4" x14ac:dyDescent="0.4">
      <c r="D1665" s="10"/>
    </row>
    <row r="1666" spans="4:4" x14ac:dyDescent="0.4">
      <c r="D1666" s="10"/>
    </row>
    <row r="1667" spans="4:4" x14ac:dyDescent="0.4">
      <c r="D1667" s="10"/>
    </row>
    <row r="1668" spans="4:4" x14ac:dyDescent="0.4">
      <c r="D1668" s="10"/>
    </row>
    <row r="1669" spans="4:4" x14ac:dyDescent="0.4">
      <c r="D1669" s="10"/>
    </row>
    <row r="1670" spans="4:4" x14ac:dyDescent="0.4">
      <c r="D1670" s="10"/>
    </row>
    <row r="1671" spans="4:4" x14ac:dyDescent="0.4">
      <c r="D1671" s="10"/>
    </row>
    <row r="1672" spans="4:4" x14ac:dyDescent="0.4">
      <c r="D1672" s="10"/>
    </row>
    <row r="1673" spans="4:4" x14ac:dyDescent="0.4">
      <c r="D1673" s="10"/>
    </row>
    <row r="1674" spans="4:4" x14ac:dyDescent="0.4">
      <c r="D1674" s="10"/>
    </row>
    <row r="1675" spans="4:4" x14ac:dyDescent="0.4">
      <c r="D1675" s="10"/>
    </row>
    <row r="1676" spans="4:4" x14ac:dyDescent="0.4">
      <c r="D1676" s="10"/>
    </row>
    <row r="1677" spans="4:4" x14ac:dyDescent="0.4">
      <c r="D1677" s="10"/>
    </row>
    <row r="1678" spans="4:4" x14ac:dyDescent="0.4">
      <c r="D1678" s="10"/>
    </row>
    <row r="1679" spans="4:4" x14ac:dyDescent="0.4">
      <c r="D1679" s="10"/>
    </row>
    <row r="1680" spans="4:4" x14ac:dyDescent="0.4">
      <c r="D1680" s="10"/>
    </row>
    <row r="1681" spans="4:4" x14ac:dyDescent="0.4">
      <c r="D1681" s="10"/>
    </row>
    <row r="1682" spans="4:4" x14ac:dyDescent="0.4">
      <c r="D1682" s="10"/>
    </row>
    <row r="1683" spans="4:4" x14ac:dyDescent="0.4">
      <c r="D1683" s="10"/>
    </row>
    <row r="1684" spans="4:4" x14ac:dyDescent="0.4">
      <c r="D1684" s="10"/>
    </row>
    <row r="1685" spans="4:4" x14ac:dyDescent="0.4">
      <c r="D1685" s="10"/>
    </row>
    <row r="1686" spans="4:4" x14ac:dyDescent="0.4">
      <c r="D1686" s="10"/>
    </row>
    <row r="1687" spans="4:4" x14ac:dyDescent="0.4">
      <c r="D1687" s="10"/>
    </row>
    <row r="1688" spans="4:4" x14ac:dyDescent="0.4">
      <c r="D1688" s="10"/>
    </row>
    <row r="1689" spans="4:4" x14ac:dyDescent="0.4">
      <c r="D1689" s="10"/>
    </row>
    <row r="1690" spans="4:4" x14ac:dyDescent="0.4">
      <c r="D1690" s="10"/>
    </row>
    <row r="1691" spans="4:4" x14ac:dyDescent="0.4">
      <c r="D1691" s="10"/>
    </row>
    <row r="1692" spans="4:4" x14ac:dyDescent="0.4">
      <c r="D1692" s="10"/>
    </row>
    <row r="1693" spans="4:4" x14ac:dyDescent="0.4">
      <c r="D1693" s="10"/>
    </row>
    <row r="1694" spans="4:4" x14ac:dyDescent="0.4">
      <c r="D1694" s="10"/>
    </row>
    <row r="1695" spans="4:4" x14ac:dyDescent="0.4">
      <c r="D1695" s="10"/>
    </row>
    <row r="1696" spans="4:4" x14ac:dyDescent="0.4">
      <c r="D1696" s="10"/>
    </row>
    <row r="1697" spans="4:4" x14ac:dyDescent="0.4">
      <c r="D1697" s="10"/>
    </row>
    <row r="1698" spans="4:4" x14ac:dyDescent="0.4">
      <c r="D1698" s="10"/>
    </row>
    <row r="1699" spans="4:4" x14ac:dyDescent="0.4">
      <c r="D1699" s="10"/>
    </row>
    <row r="1700" spans="4:4" x14ac:dyDescent="0.4">
      <c r="D1700" s="10"/>
    </row>
    <row r="1701" spans="4:4" x14ac:dyDescent="0.4">
      <c r="D1701" s="10"/>
    </row>
    <row r="1702" spans="4:4" x14ac:dyDescent="0.4">
      <c r="D1702" s="10"/>
    </row>
    <row r="1703" spans="4:4" x14ac:dyDescent="0.4">
      <c r="D1703" s="10"/>
    </row>
    <row r="1704" spans="4:4" x14ac:dyDescent="0.4">
      <c r="D1704" s="10"/>
    </row>
    <row r="1705" spans="4:4" x14ac:dyDescent="0.4">
      <c r="D1705" s="10"/>
    </row>
    <row r="1706" spans="4:4" x14ac:dyDescent="0.4">
      <c r="D1706" s="10"/>
    </row>
    <row r="1707" spans="4:4" x14ac:dyDescent="0.4">
      <c r="D1707" s="10"/>
    </row>
    <row r="1708" spans="4:4" x14ac:dyDescent="0.4">
      <c r="D1708" s="10"/>
    </row>
    <row r="1709" spans="4:4" x14ac:dyDescent="0.4">
      <c r="D1709" s="10"/>
    </row>
    <row r="1710" spans="4:4" x14ac:dyDescent="0.4">
      <c r="D1710" s="10"/>
    </row>
    <row r="1711" spans="4:4" x14ac:dyDescent="0.4">
      <c r="D1711" s="10"/>
    </row>
    <row r="1712" spans="4:4" x14ac:dyDescent="0.4">
      <c r="D1712" s="10"/>
    </row>
    <row r="1713" spans="4:4" x14ac:dyDescent="0.4">
      <c r="D1713" s="10"/>
    </row>
    <row r="1714" spans="4:4" x14ac:dyDescent="0.4">
      <c r="D1714" s="10"/>
    </row>
    <row r="1715" spans="4:4" x14ac:dyDescent="0.4">
      <c r="D1715" s="10"/>
    </row>
    <row r="1716" spans="4:4" x14ac:dyDescent="0.4">
      <c r="D1716" s="10"/>
    </row>
    <row r="1717" spans="4:4" x14ac:dyDescent="0.4">
      <c r="D1717" s="10"/>
    </row>
    <row r="1718" spans="4:4" x14ac:dyDescent="0.4">
      <c r="D1718" s="10"/>
    </row>
    <row r="1719" spans="4:4" x14ac:dyDescent="0.4">
      <c r="D1719" s="10"/>
    </row>
    <row r="1720" spans="4:4" x14ac:dyDescent="0.4">
      <c r="D1720" s="10"/>
    </row>
    <row r="1721" spans="4:4" x14ac:dyDescent="0.4">
      <c r="D1721" s="10"/>
    </row>
    <row r="1722" spans="4:4" x14ac:dyDescent="0.4">
      <c r="D1722" s="10"/>
    </row>
    <row r="1723" spans="4:4" x14ac:dyDescent="0.4">
      <c r="D1723" s="10"/>
    </row>
    <row r="1724" spans="4:4" x14ac:dyDescent="0.4">
      <c r="D1724" s="10"/>
    </row>
    <row r="1725" spans="4:4" x14ac:dyDescent="0.4">
      <c r="D1725" s="10"/>
    </row>
    <row r="1726" spans="4:4" x14ac:dyDescent="0.4">
      <c r="D1726" s="10"/>
    </row>
    <row r="1727" spans="4:4" x14ac:dyDescent="0.4">
      <c r="D1727" s="10"/>
    </row>
    <row r="1728" spans="4:4" x14ac:dyDescent="0.4">
      <c r="D1728" s="10"/>
    </row>
    <row r="1729" spans="4:4" x14ac:dyDescent="0.4">
      <c r="D1729" s="10"/>
    </row>
    <row r="1730" spans="4:4" x14ac:dyDescent="0.4">
      <c r="D1730" s="10"/>
    </row>
    <row r="1731" spans="4:4" x14ac:dyDescent="0.4">
      <c r="D1731" s="10"/>
    </row>
    <row r="1732" spans="4:4" x14ac:dyDescent="0.4">
      <c r="D1732" s="10"/>
    </row>
    <row r="1733" spans="4:4" x14ac:dyDescent="0.4">
      <c r="D1733" s="10"/>
    </row>
    <row r="1734" spans="4:4" x14ac:dyDescent="0.4">
      <c r="D1734" s="10"/>
    </row>
    <row r="1735" spans="4:4" x14ac:dyDescent="0.4">
      <c r="D1735" s="10"/>
    </row>
    <row r="1736" spans="4:4" x14ac:dyDescent="0.4">
      <c r="D1736" s="10"/>
    </row>
    <row r="1737" spans="4:4" x14ac:dyDescent="0.4">
      <c r="D1737" s="10"/>
    </row>
    <row r="1738" spans="4:4" x14ac:dyDescent="0.4">
      <c r="D1738" s="10"/>
    </row>
    <row r="1739" spans="4:4" x14ac:dyDescent="0.4">
      <c r="D1739" s="10"/>
    </row>
    <row r="1740" spans="4:4" x14ac:dyDescent="0.4">
      <c r="D1740" s="10"/>
    </row>
    <row r="1741" spans="4:4" x14ac:dyDescent="0.4">
      <c r="D1741" s="10"/>
    </row>
    <row r="1742" spans="4:4" x14ac:dyDescent="0.4">
      <c r="D1742" s="10"/>
    </row>
    <row r="1743" spans="4:4" x14ac:dyDescent="0.4">
      <c r="D1743" s="10"/>
    </row>
    <row r="1744" spans="4:4" x14ac:dyDescent="0.4">
      <c r="D1744" s="10"/>
    </row>
    <row r="1745" spans="4:4" x14ac:dyDescent="0.4">
      <c r="D1745" s="10"/>
    </row>
    <row r="1746" spans="4:4" x14ac:dyDescent="0.4">
      <c r="D1746" s="10"/>
    </row>
    <row r="1747" spans="4:4" x14ac:dyDescent="0.4">
      <c r="D1747" s="10"/>
    </row>
    <row r="1748" spans="4:4" x14ac:dyDescent="0.4">
      <c r="D1748" s="10"/>
    </row>
    <row r="1749" spans="4:4" x14ac:dyDescent="0.4">
      <c r="D1749" s="10"/>
    </row>
    <row r="1750" spans="4:4" x14ac:dyDescent="0.4">
      <c r="D1750" s="10"/>
    </row>
    <row r="1751" spans="4:4" x14ac:dyDescent="0.4">
      <c r="D1751" s="10"/>
    </row>
    <row r="1752" spans="4:4" x14ac:dyDescent="0.4">
      <c r="D1752" s="10"/>
    </row>
    <row r="1753" spans="4:4" x14ac:dyDescent="0.4">
      <c r="D1753" s="10"/>
    </row>
    <row r="1754" spans="4:4" x14ac:dyDescent="0.4">
      <c r="D1754" s="10"/>
    </row>
    <row r="1755" spans="4:4" x14ac:dyDescent="0.4">
      <c r="D1755" s="10"/>
    </row>
    <row r="1756" spans="4:4" x14ac:dyDescent="0.4">
      <c r="D1756" s="10"/>
    </row>
    <row r="1757" spans="4:4" x14ac:dyDescent="0.4">
      <c r="D1757" s="10"/>
    </row>
    <row r="1758" spans="4:4" x14ac:dyDescent="0.4">
      <c r="D1758" s="10"/>
    </row>
    <row r="1759" spans="4:4" x14ac:dyDescent="0.4">
      <c r="D1759" s="10"/>
    </row>
    <row r="1760" spans="4:4" x14ac:dyDescent="0.4">
      <c r="D1760" s="10"/>
    </row>
    <row r="1761" spans="4:4" x14ac:dyDescent="0.4">
      <c r="D1761" s="10"/>
    </row>
    <row r="1762" spans="4:4" x14ac:dyDescent="0.4">
      <c r="D1762" s="10"/>
    </row>
    <row r="1763" spans="4:4" x14ac:dyDescent="0.4">
      <c r="D1763" s="10"/>
    </row>
    <row r="1764" spans="4:4" x14ac:dyDescent="0.4">
      <c r="D1764" s="10"/>
    </row>
    <row r="1765" spans="4:4" x14ac:dyDescent="0.4">
      <c r="D1765" s="10"/>
    </row>
    <row r="1766" spans="4:4" x14ac:dyDescent="0.4">
      <c r="D1766" s="10"/>
    </row>
    <row r="1767" spans="4:4" x14ac:dyDescent="0.4">
      <c r="D1767" s="10"/>
    </row>
    <row r="1768" spans="4:4" x14ac:dyDescent="0.4">
      <c r="D1768" s="10"/>
    </row>
    <row r="1769" spans="4:4" x14ac:dyDescent="0.4">
      <c r="D1769" s="10"/>
    </row>
    <row r="1770" spans="4:4" x14ac:dyDescent="0.4">
      <c r="D1770" s="10"/>
    </row>
    <row r="1771" spans="4:4" x14ac:dyDescent="0.4">
      <c r="D1771" s="10"/>
    </row>
    <row r="1772" spans="4:4" x14ac:dyDescent="0.4">
      <c r="D1772" s="10"/>
    </row>
    <row r="1773" spans="4:4" x14ac:dyDescent="0.4">
      <c r="D1773" s="10"/>
    </row>
    <row r="1774" spans="4:4" x14ac:dyDescent="0.4">
      <c r="D1774" s="10"/>
    </row>
    <row r="1775" spans="4:4" x14ac:dyDescent="0.4">
      <c r="D1775" s="10"/>
    </row>
    <row r="1776" spans="4:4" x14ac:dyDescent="0.4">
      <c r="D1776" s="10"/>
    </row>
    <row r="1777" spans="4:4" x14ac:dyDescent="0.4">
      <c r="D1777" s="10"/>
    </row>
    <row r="1778" spans="4:4" x14ac:dyDescent="0.4">
      <c r="D1778" s="10"/>
    </row>
    <row r="1779" spans="4:4" x14ac:dyDescent="0.4">
      <c r="D1779" s="10"/>
    </row>
    <row r="1780" spans="4:4" x14ac:dyDescent="0.4">
      <c r="D1780" s="10"/>
    </row>
    <row r="1781" spans="4:4" x14ac:dyDescent="0.4">
      <c r="D1781" s="10"/>
    </row>
    <row r="1782" spans="4:4" x14ac:dyDescent="0.4">
      <c r="D1782" s="10"/>
    </row>
    <row r="1783" spans="4:4" x14ac:dyDescent="0.4">
      <c r="D1783" s="10"/>
    </row>
    <row r="1784" spans="4:4" x14ac:dyDescent="0.4">
      <c r="D1784" s="10"/>
    </row>
    <row r="1785" spans="4:4" x14ac:dyDescent="0.4">
      <c r="D1785" s="10"/>
    </row>
    <row r="1786" spans="4:4" x14ac:dyDescent="0.4">
      <c r="D1786" s="10"/>
    </row>
    <row r="1787" spans="4:4" x14ac:dyDescent="0.4">
      <c r="D1787" s="10"/>
    </row>
    <row r="1788" spans="4:4" x14ac:dyDescent="0.4">
      <c r="D1788" s="10"/>
    </row>
    <row r="1789" spans="4:4" x14ac:dyDescent="0.4">
      <c r="D1789" s="10"/>
    </row>
    <row r="1790" spans="4:4" x14ac:dyDescent="0.4">
      <c r="D1790" s="10"/>
    </row>
    <row r="1791" spans="4:4" x14ac:dyDescent="0.4">
      <c r="D1791" s="10"/>
    </row>
    <row r="1792" spans="4:4" x14ac:dyDescent="0.4">
      <c r="D1792" s="10"/>
    </row>
    <row r="1793" spans="4:4" x14ac:dyDescent="0.4">
      <c r="D1793" s="10"/>
    </row>
    <row r="1794" spans="4:4" x14ac:dyDescent="0.4">
      <c r="D1794" s="10"/>
    </row>
    <row r="1795" spans="4:4" x14ac:dyDescent="0.4">
      <c r="D1795" s="10"/>
    </row>
    <row r="1796" spans="4:4" x14ac:dyDescent="0.4">
      <c r="D1796" s="10"/>
    </row>
    <row r="1797" spans="4:4" x14ac:dyDescent="0.4">
      <c r="D1797" s="10"/>
    </row>
    <row r="1798" spans="4:4" x14ac:dyDescent="0.4">
      <c r="D1798" s="10"/>
    </row>
    <row r="1799" spans="4:4" x14ac:dyDescent="0.4">
      <c r="D1799" s="10"/>
    </row>
    <row r="1800" spans="4:4" x14ac:dyDescent="0.4">
      <c r="D1800" s="10"/>
    </row>
    <row r="1801" spans="4:4" x14ac:dyDescent="0.4">
      <c r="D1801" s="10"/>
    </row>
    <row r="1802" spans="4:4" x14ac:dyDescent="0.4">
      <c r="D1802" s="10"/>
    </row>
    <row r="1803" spans="4:4" x14ac:dyDescent="0.4">
      <c r="D1803" s="10"/>
    </row>
    <row r="1804" spans="4:4" x14ac:dyDescent="0.4">
      <c r="D1804" s="10"/>
    </row>
    <row r="1805" spans="4:4" x14ac:dyDescent="0.4">
      <c r="D1805" s="10"/>
    </row>
    <row r="1806" spans="4:4" x14ac:dyDescent="0.4">
      <c r="D1806" s="10"/>
    </row>
    <row r="1807" spans="4:4" x14ac:dyDescent="0.4">
      <c r="D1807" s="10"/>
    </row>
    <row r="1808" spans="4:4" x14ac:dyDescent="0.4">
      <c r="D1808" s="10"/>
    </row>
    <row r="1809" spans="4:4" x14ac:dyDescent="0.4">
      <c r="D1809" s="10"/>
    </row>
    <row r="1810" spans="4:4" x14ac:dyDescent="0.4">
      <c r="D1810" s="10"/>
    </row>
    <row r="1811" spans="4:4" x14ac:dyDescent="0.4">
      <c r="D1811" s="10"/>
    </row>
    <row r="1812" spans="4:4" x14ac:dyDescent="0.4">
      <c r="D1812" s="10"/>
    </row>
    <row r="1813" spans="4:4" x14ac:dyDescent="0.4">
      <c r="D1813" s="10"/>
    </row>
    <row r="1814" spans="4:4" x14ac:dyDescent="0.4">
      <c r="D1814" s="10"/>
    </row>
    <row r="1815" spans="4:4" x14ac:dyDescent="0.4">
      <c r="D1815" s="10"/>
    </row>
    <row r="1816" spans="4:4" x14ac:dyDescent="0.4">
      <c r="D1816" s="10"/>
    </row>
    <row r="1817" spans="4:4" x14ac:dyDescent="0.4">
      <c r="D1817" s="10"/>
    </row>
    <row r="1818" spans="4:4" x14ac:dyDescent="0.4">
      <c r="D1818" s="10"/>
    </row>
    <row r="1819" spans="4:4" x14ac:dyDescent="0.4">
      <c r="D1819" s="10"/>
    </row>
    <row r="1820" spans="4:4" x14ac:dyDescent="0.4">
      <c r="D1820" s="10"/>
    </row>
    <row r="1821" spans="4:4" x14ac:dyDescent="0.4">
      <c r="D1821" s="10"/>
    </row>
    <row r="1822" spans="4:4" x14ac:dyDescent="0.4">
      <c r="D1822" s="10"/>
    </row>
    <row r="1823" spans="4:4" x14ac:dyDescent="0.4">
      <c r="D1823" s="10"/>
    </row>
    <row r="1824" spans="4:4" x14ac:dyDescent="0.4">
      <c r="D1824" s="10"/>
    </row>
    <row r="1825" spans="4:4" x14ac:dyDescent="0.4">
      <c r="D1825" s="10"/>
    </row>
    <row r="1826" spans="4:4" x14ac:dyDescent="0.4">
      <c r="D1826" s="10"/>
    </row>
    <row r="1827" spans="4:4" x14ac:dyDescent="0.4">
      <c r="D1827" s="10"/>
    </row>
    <row r="1828" spans="4:4" x14ac:dyDescent="0.4">
      <c r="D1828" s="10"/>
    </row>
    <row r="1829" spans="4:4" x14ac:dyDescent="0.4">
      <c r="D1829" s="10"/>
    </row>
    <row r="1830" spans="4:4" x14ac:dyDescent="0.4">
      <c r="D1830" s="10"/>
    </row>
    <row r="1831" spans="4:4" x14ac:dyDescent="0.4">
      <c r="D1831" s="10"/>
    </row>
    <row r="1832" spans="4:4" x14ac:dyDescent="0.4">
      <c r="D1832" s="10"/>
    </row>
    <row r="1833" spans="4:4" x14ac:dyDescent="0.4">
      <c r="D1833" s="10"/>
    </row>
    <row r="1834" spans="4:4" x14ac:dyDescent="0.4">
      <c r="D1834" s="10"/>
    </row>
    <row r="1835" spans="4:4" x14ac:dyDescent="0.4">
      <c r="D1835" s="10"/>
    </row>
    <row r="1836" spans="4:4" x14ac:dyDescent="0.4">
      <c r="D1836" s="10"/>
    </row>
    <row r="1837" spans="4:4" x14ac:dyDescent="0.4">
      <c r="D1837" s="10"/>
    </row>
    <row r="1838" spans="4:4" x14ac:dyDescent="0.4">
      <c r="D1838" s="10"/>
    </row>
    <row r="1839" spans="4:4" x14ac:dyDescent="0.4">
      <c r="D1839" s="10"/>
    </row>
    <row r="1840" spans="4:4" x14ac:dyDescent="0.4">
      <c r="D1840" s="10"/>
    </row>
    <row r="1841" spans="4:4" x14ac:dyDescent="0.4">
      <c r="D1841" s="10"/>
    </row>
    <row r="1842" spans="4:4" x14ac:dyDescent="0.4">
      <c r="D1842" s="10"/>
    </row>
    <row r="1843" spans="4:4" x14ac:dyDescent="0.4">
      <c r="D1843" s="10"/>
    </row>
    <row r="1844" spans="4:4" x14ac:dyDescent="0.4">
      <c r="D1844" s="10"/>
    </row>
    <row r="1845" spans="4:4" x14ac:dyDescent="0.4">
      <c r="D1845" s="10"/>
    </row>
    <row r="1846" spans="4:4" x14ac:dyDescent="0.4">
      <c r="D1846" s="10"/>
    </row>
    <row r="1847" spans="4:4" x14ac:dyDescent="0.4">
      <c r="D1847" s="10"/>
    </row>
    <row r="1848" spans="4:4" x14ac:dyDescent="0.4">
      <c r="D1848" s="10"/>
    </row>
    <row r="1849" spans="4:4" x14ac:dyDescent="0.4">
      <c r="D1849" s="10"/>
    </row>
    <row r="1850" spans="4:4" x14ac:dyDescent="0.4">
      <c r="D1850" s="10"/>
    </row>
    <row r="1851" spans="4:4" x14ac:dyDescent="0.4">
      <c r="D1851" s="10"/>
    </row>
    <row r="1852" spans="4:4" x14ac:dyDescent="0.4">
      <c r="D1852" s="10"/>
    </row>
    <row r="1853" spans="4:4" x14ac:dyDescent="0.4">
      <c r="D1853" s="10"/>
    </row>
    <row r="1854" spans="4:4" x14ac:dyDescent="0.4">
      <c r="D1854" s="10"/>
    </row>
    <row r="1855" spans="4:4" x14ac:dyDescent="0.4">
      <c r="D1855" s="10"/>
    </row>
    <row r="1856" spans="4:4" x14ac:dyDescent="0.4">
      <c r="D1856" s="10"/>
    </row>
    <row r="1857" spans="4:4" x14ac:dyDescent="0.4">
      <c r="D1857" s="10"/>
    </row>
    <row r="1858" spans="4:4" x14ac:dyDescent="0.4">
      <c r="D1858" s="10"/>
    </row>
    <row r="1859" spans="4:4" x14ac:dyDescent="0.4">
      <c r="D1859" s="10"/>
    </row>
    <row r="1860" spans="4:4" x14ac:dyDescent="0.4">
      <c r="D1860" s="10"/>
    </row>
    <row r="1861" spans="4:4" x14ac:dyDescent="0.4">
      <c r="D1861" s="10"/>
    </row>
    <row r="1862" spans="4:4" x14ac:dyDescent="0.4">
      <c r="D1862" s="10"/>
    </row>
    <row r="1863" spans="4:4" x14ac:dyDescent="0.4">
      <c r="D1863" s="10"/>
    </row>
    <row r="1864" spans="4:4" x14ac:dyDescent="0.4">
      <c r="D1864" s="10"/>
    </row>
    <row r="1865" spans="4:4" x14ac:dyDescent="0.4">
      <c r="D1865" s="10"/>
    </row>
    <row r="1866" spans="4:4" x14ac:dyDescent="0.4">
      <c r="D1866" s="10"/>
    </row>
    <row r="1867" spans="4:4" x14ac:dyDescent="0.4">
      <c r="D1867" s="10"/>
    </row>
    <row r="1868" spans="4:4" x14ac:dyDescent="0.4">
      <c r="D1868" s="10"/>
    </row>
    <row r="1869" spans="4:4" x14ac:dyDescent="0.4">
      <c r="D1869" s="10"/>
    </row>
    <row r="1870" spans="4:4" x14ac:dyDescent="0.4">
      <c r="D1870" s="10"/>
    </row>
    <row r="1871" spans="4:4" x14ac:dyDescent="0.4">
      <c r="D1871" s="10"/>
    </row>
    <row r="1872" spans="4:4" x14ac:dyDescent="0.4">
      <c r="D1872" s="10"/>
    </row>
    <row r="1873" spans="4:4" x14ac:dyDescent="0.4">
      <c r="D1873" s="10"/>
    </row>
    <row r="1874" spans="4:4" x14ac:dyDescent="0.4">
      <c r="D1874" s="10"/>
    </row>
    <row r="1875" spans="4:4" x14ac:dyDescent="0.4">
      <c r="D1875" s="10"/>
    </row>
    <row r="1876" spans="4:4" x14ac:dyDescent="0.4">
      <c r="D1876" s="10"/>
    </row>
    <row r="1877" spans="4:4" x14ac:dyDescent="0.4">
      <c r="D1877" s="10"/>
    </row>
    <row r="1878" spans="4:4" x14ac:dyDescent="0.4">
      <c r="D1878" s="10"/>
    </row>
    <row r="1879" spans="4:4" x14ac:dyDescent="0.4">
      <c r="D1879" s="10"/>
    </row>
    <row r="1880" spans="4:4" x14ac:dyDescent="0.4">
      <c r="D1880" s="10"/>
    </row>
    <row r="1881" spans="4:4" x14ac:dyDescent="0.4">
      <c r="D1881" s="10"/>
    </row>
    <row r="1882" spans="4:4" x14ac:dyDescent="0.4">
      <c r="D1882" s="10"/>
    </row>
    <row r="1883" spans="4:4" x14ac:dyDescent="0.4">
      <c r="D1883" s="10"/>
    </row>
    <row r="1884" spans="4:4" x14ac:dyDescent="0.4">
      <c r="D1884" s="10"/>
    </row>
    <row r="1885" spans="4:4" x14ac:dyDescent="0.4">
      <c r="D1885" s="10"/>
    </row>
    <row r="1886" spans="4:4" x14ac:dyDescent="0.4">
      <c r="D1886" s="10"/>
    </row>
    <row r="1887" spans="4:4" x14ac:dyDescent="0.4">
      <c r="D1887" s="10"/>
    </row>
    <row r="1888" spans="4:4" x14ac:dyDescent="0.4">
      <c r="D1888" s="10"/>
    </row>
    <row r="1889" spans="4:4" x14ac:dyDescent="0.4">
      <c r="D1889" s="10"/>
    </row>
    <row r="1890" spans="4:4" x14ac:dyDescent="0.4">
      <c r="D1890" s="10"/>
    </row>
    <row r="1891" spans="4:4" x14ac:dyDescent="0.4">
      <c r="D1891" s="10"/>
    </row>
    <row r="1892" spans="4:4" x14ac:dyDescent="0.4">
      <c r="D1892" s="10"/>
    </row>
    <row r="1893" spans="4:4" x14ac:dyDescent="0.4">
      <c r="D1893" s="10"/>
    </row>
    <row r="1894" spans="4:4" x14ac:dyDescent="0.4">
      <c r="D1894" s="10"/>
    </row>
    <row r="1895" spans="4:4" x14ac:dyDescent="0.4">
      <c r="D1895" s="10"/>
    </row>
    <row r="1896" spans="4:4" x14ac:dyDescent="0.4">
      <c r="D1896" s="10"/>
    </row>
    <row r="1897" spans="4:4" x14ac:dyDescent="0.4">
      <c r="D1897" s="10"/>
    </row>
    <row r="1898" spans="4:4" x14ac:dyDescent="0.4">
      <c r="D1898" s="10"/>
    </row>
    <row r="1899" spans="4:4" x14ac:dyDescent="0.4">
      <c r="D1899" s="10"/>
    </row>
    <row r="1900" spans="4:4" x14ac:dyDescent="0.4">
      <c r="D1900" s="10"/>
    </row>
    <row r="1901" spans="4:4" x14ac:dyDescent="0.4">
      <c r="D1901" s="10"/>
    </row>
    <row r="1902" spans="4:4" x14ac:dyDescent="0.4">
      <c r="D1902" s="10"/>
    </row>
    <row r="1903" spans="4:4" x14ac:dyDescent="0.4">
      <c r="D1903" s="10"/>
    </row>
    <row r="1904" spans="4:4" x14ac:dyDescent="0.4">
      <c r="D1904" s="10"/>
    </row>
    <row r="1905" spans="4:4" x14ac:dyDescent="0.4">
      <c r="D1905" s="10"/>
    </row>
    <row r="1906" spans="4:4" x14ac:dyDescent="0.4">
      <c r="D1906" s="10"/>
    </row>
    <row r="1907" spans="4:4" x14ac:dyDescent="0.4">
      <c r="D1907" s="10"/>
    </row>
    <row r="1908" spans="4:4" x14ac:dyDescent="0.4">
      <c r="D1908" s="10"/>
    </row>
    <row r="1909" spans="4:4" x14ac:dyDescent="0.4">
      <c r="D1909" s="10"/>
    </row>
    <row r="1910" spans="4:4" x14ac:dyDescent="0.4">
      <c r="D1910" s="10"/>
    </row>
    <row r="1911" spans="4:4" x14ac:dyDescent="0.4">
      <c r="D1911" s="10"/>
    </row>
    <row r="1912" spans="4:4" x14ac:dyDescent="0.4">
      <c r="D1912" s="10"/>
    </row>
    <row r="1913" spans="4:4" x14ac:dyDescent="0.4">
      <c r="D1913" s="10"/>
    </row>
    <row r="1914" spans="4:4" x14ac:dyDescent="0.4">
      <c r="D1914" s="10"/>
    </row>
    <row r="1915" spans="4:4" x14ac:dyDescent="0.4">
      <c r="D1915" s="10"/>
    </row>
    <row r="1916" spans="4:4" x14ac:dyDescent="0.4">
      <c r="D1916" s="10"/>
    </row>
    <row r="1917" spans="4:4" x14ac:dyDescent="0.4">
      <c r="D1917" s="10"/>
    </row>
    <row r="1918" spans="4:4" x14ac:dyDescent="0.4">
      <c r="D1918" s="10"/>
    </row>
    <row r="1919" spans="4:4" x14ac:dyDescent="0.4">
      <c r="D1919" s="10"/>
    </row>
    <row r="1920" spans="4:4" x14ac:dyDescent="0.4">
      <c r="D1920" s="10"/>
    </row>
    <row r="1921" spans="4:4" x14ac:dyDescent="0.4">
      <c r="D1921" s="10"/>
    </row>
    <row r="1922" spans="4:4" x14ac:dyDescent="0.4">
      <c r="D1922" s="10"/>
    </row>
    <row r="1923" spans="4:4" x14ac:dyDescent="0.4">
      <c r="D1923" s="10"/>
    </row>
    <row r="1924" spans="4:4" x14ac:dyDescent="0.4">
      <c r="D1924" s="10"/>
    </row>
    <row r="1925" spans="4:4" x14ac:dyDescent="0.4">
      <c r="D1925" s="10"/>
    </row>
    <row r="1926" spans="4:4" x14ac:dyDescent="0.4">
      <c r="D1926" s="10"/>
    </row>
    <row r="1927" spans="4:4" x14ac:dyDescent="0.4">
      <c r="D1927" s="10"/>
    </row>
    <row r="1928" spans="4:4" x14ac:dyDescent="0.4">
      <c r="D1928" s="10"/>
    </row>
    <row r="1929" spans="4:4" x14ac:dyDescent="0.4">
      <c r="D1929" s="10"/>
    </row>
    <row r="1930" spans="4:4" x14ac:dyDescent="0.4">
      <c r="D1930" s="10"/>
    </row>
    <row r="1931" spans="4:4" x14ac:dyDescent="0.4">
      <c r="D1931" s="10"/>
    </row>
    <row r="1932" spans="4:4" x14ac:dyDescent="0.4">
      <c r="D1932" s="10"/>
    </row>
    <row r="1933" spans="4:4" x14ac:dyDescent="0.4">
      <c r="D1933" s="10"/>
    </row>
    <row r="1934" spans="4:4" x14ac:dyDescent="0.4">
      <c r="D1934" s="10"/>
    </row>
    <row r="1935" spans="4:4" x14ac:dyDescent="0.4">
      <c r="D1935" s="10"/>
    </row>
    <row r="1936" spans="4:4" x14ac:dyDescent="0.4">
      <c r="D1936" s="10"/>
    </row>
    <row r="1937" spans="4:4" x14ac:dyDescent="0.4">
      <c r="D1937" s="10"/>
    </row>
    <row r="1938" spans="4:4" x14ac:dyDescent="0.4">
      <c r="D1938" s="10"/>
    </row>
    <row r="1939" spans="4:4" x14ac:dyDescent="0.4">
      <c r="D1939" s="10"/>
    </row>
    <row r="1940" spans="4:4" x14ac:dyDescent="0.4">
      <c r="D1940" s="10"/>
    </row>
    <row r="1941" spans="4:4" x14ac:dyDescent="0.4">
      <c r="D1941" s="10"/>
    </row>
    <row r="1942" spans="4:4" x14ac:dyDescent="0.4">
      <c r="D1942" s="10"/>
    </row>
    <row r="1943" spans="4:4" x14ac:dyDescent="0.4">
      <c r="D1943" s="10"/>
    </row>
    <row r="1944" spans="4:4" x14ac:dyDescent="0.4">
      <c r="D1944" s="10"/>
    </row>
    <row r="1945" spans="4:4" x14ac:dyDescent="0.4">
      <c r="D1945" s="10"/>
    </row>
    <row r="1946" spans="4:4" x14ac:dyDescent="0.4">
      <c r="D1946" s="10"/>
    </row>
    <row r="1947" spans="4:4" x14ac:dyDescent="0.4">
      <c r="D1947" s="10"/>
    </row>
    <row r="1948" spans="4:4" x14ac:dyDescent="0.4">
      <c r="D1948" s="10"/>
    </row>
    <row r="1949" spans="4:4" x14ac:dyDescent="0.4">
      <c r="D1949" s="10"/>
    </row>
    <row r="1950" spans="4:4" x14ac:dyDescent="0.4">
      <c r="D1950" s="10"/>
    </row>
    <row r="1951" spans="4:4" x14ac:dyDescent="0.4">
      <c r="D1951" s="10"/>
    </row>
    <row r="1952" spans="4:4" x14ac:dyDescent="0.4">
      <c r="D1952" s="10"/>
    </row>
    <row r="1953" spans="4:4" x14ac:dyDescent="0.4">
      <c r="D1953" s="10"/>
    </row>
    <row r="1954" spans="4:4" x14ac:dyDescent="0.4">
      <c r="D1954" s="10"/>
    </row>
    <row r="1955" spans="4:4" x14ac:dyDescent="0.4">
      <c r="D1955" s="10"/>
    </row>
    <row r="1956" spans="4:4" x14ac:dyDescent="0.4">
      <c r="D1956" s="10"/>
    </row>
    <row r="1957" spans="4:4" x14ac:dyDescent="0.4">
      <c r="D1957" s="10"/>
    </row>
    <row r="1958" spans="4:4" x14ac:dyDescent="0.4">
      <c r="D1958" s="10"/>
    </row>
    <row r="1959" spans="4:4" x14ac:dyDescent="0.4">
      <c r="D1959" s="10"/>
    </row>
    <row r="1960" spans="4:4" x14ac:dyDescent="0.4">
      <c r="D1960" s="10"/>
    </row>
    <row r="1961" spans="4:4" x14ac:dyDescent="0.4">
      <c r="D1961" s="10"/>
    </row>
    <row r="1962" spans="4:4" x14ac:dyDescent="0.4">
      <c r="D1962" s="10"/>
    </row>
    <row r="1963" spans="4:4" x14ac:dyDescent="0.4">
      <c r="D1963" s="10"/>
    </row>
    <row r="1964" spans="4:4" x14ac:dyDescent="0.4">
      <c r="D1964" s="10"/>
    </row>
    <row r="1965" spans="4:4" x14ac:dyDescent="0.4">
      <c r="D1965" s="10"/>
    </row>
    <row r="1966" spans="4:4" x14ac:dyDescent="0.4">
      <c r="D1966" s="10"/>
    </row>
    <row r="1967" spans="4:4" x14ac:dyDescent="0.4">
      <c r="D1967" s="10"/>
    </row>
    <row r="1968" spans="4:4" x14ac:dyDescent="0.4">
      <c r="D1968" s="10"/>
    </row>
    <row r="1969" spans="4:4" x14ac:dyDescent="0.4">
      <c r="D1969" s="10"/>
    </row>
    <row r="1970" spans="4:4" x14ac:dyDescent="0.4">
      <c r="D1970" s="10"/>
    </row>
    <row r="1971" spans="4:4" x14ac:dyDescent="0.4">
      <c r="D1971" s="10"/>
    </row>
    <row r="1972" spans="4:4" x14ac:dyDescent="0.4">
      <c r="D1972" s="10"/>
    </row>
    <row r="1973" spans="4:4" x14ac:dyDescent="0.4">
      <c r="D1973" s="10"/>
    </row>
    <row r="1974" spans="4:4" x14ac:dyDescent="0.4">
      <c r="D1974" s="10"/>
    </row>
    <row r="1975" spans="4:4" x14ac:dyDescent="0.4">
      <c r="D1975" s="10"/>
    </row>
    <row r="1976" spans="4:4" x14ac:dyDescent="0.4">
      <c r="D1976" s="10"/>
    </row>
    <row r="1977" spans="4:4" x14ac:dyDescent="0.4">
      <c r="D1977" s="10"/>
    </row>
    <row r="1978" spans="4:4" x14ac:dyDescent="0.4">
      <c r="D1978" s="10"/>
    </row>
    <row r="1979" spans="4:4" x14ac:dyDescent="0.4">
      <c r="D1979" s="10"/>
    </row>
    <row r="1980" spans="4:4" x14ac:dyDescent="0.4">
      <c r="D1980" s="10"/>
    </row>
    <row r="1981" spans="4:4" x14ac:dyDescent="0.4">
      <c r="D1981" s="10"/>
    </row>
    <row r="1982" spans="4:4" x14ac:dyDescent="0.4">
      <c r="D1982" s="10"/>
    </row>
    <row r="1983" spans="4:4" x14ac:dyDescent="0.4">
      <c r="D1983" s="10"/>
    </row>
    <row r="1984" spans="4:4" x14ac:dyDescent="0.4">
      <c r="D1984" s="10"/>
    </row>
    <row r="1985" spans="4:4" x14ac:dyDescent="0.4">
      <c r="D1985" s="10"/>
    </row>
    <row r="1986" spans="4:4" x14ac:dyDescent="0.4">
      <c r="D1986" s="10"/>
    </row>
    <row r="1987" spans="4:4" x14ac:dyDescent="0.4">
      <c r="D1987" s="10"/>
    </row>
    <row r="1988" spans="4:4" x14ac:dyDescent="0.4">
      <c r="D1988" s="10"/>
    </row>
    <row r="1989" spans="4:4" x14ac:dyDescent="0.4">
      <c r="D1989" s="10"/>
    </row>
    <row r="1990" spans="4:4" x14ac:dyDescent="0.4">
      <c r="D1990" s="10"/>
    </row>
    <row r="1991" spans="4:4" x14ac:dyDescent="0.4">
      <c r="D1991" s="10"/>
    </row>
    <row r="1992" spans="4:4" x14ac:dyDescent="0.4">
      <c r="D1992" s="10"/>
    </row>
    <row r="1993" spans="4:4" x14ac:dyDescent="0.4">
      <c r="D1993" s="10"/>
    </row>
    <row r="1994" spans="4:4" x14ac:dyDescent="0.4">
      <c r="D1994" s="10"/>
    </row>
    <row r="1995" spans="4:4" x14ac:dyDescent="0.4">
      <c r="D1995" s="10"/>
    </row>
    <row r="1996" spans="4:4" x14ac:dyDescent="0.4">
      <c r="D1996" s="10"/>
    </row>
    <row r="1997" spans="4:4" x14ac:dyDescent="0.4">
      <c r="D1997" s="10"/>
    </row>
    <row r="1998" spans="4:4" x14ac:dyDescent="0.4">
      <c r="D1998" s="10"/>
    </row>
    <row r="1999" spans="4:4" x14ac:dyDescent="0.4">
      <c r="D1999" s="10"/>
    </row>
    <row r="2000" spans="4:4" x14ac:dyDescent="0.4">
      <c r="D2000" s="10"/>
    </row>
    <row r="2001" spans="4:4" x14ac:dyDescent="0.4">
      <c r="D2001" s="10"/>
    </row>
    <row r="2002" spans="4:4" x14ac:dyDescent="0.4">
      <c r="D2002" s="10"/>
    </row>
    <row r="2003" spans="4:4" x14ac:dyDescent="0.4">
      <c r="D2003" s="10"/>
    </row>
    <row r="2004" spans="4:4" x14ac:dyDescent="0.4">
      <c r="D2004" s="10"/>
    </row>
    <row r="2005" spans="4:4" x14ac:dyDescent="0.4">
      <c r="D2005" s="10"/>
    </row>
    <row r="2006" spans="4:4" x14ac:dyDescent="0.4">
      <c r="D2006" s="10"/>
    </row>
    <row r="2007" spans="4:4" x14ac:dyDescent="0.4">
      <c r="D2007" s="10"/>
    </row>
    <row r="2008" spans="4:4" x14ac:dyDescent="0.4">
      <c r="D2008" s="10"/>
    </row>
    <row r="2009" spans="4:4" x14ac:dyDescent="0.4">
      <c r="D2009" s="10"/>
    </row>
    <row r="2010" spans="4:4" x14ac:dyDescent="0.4">
      <c r="D2010" s="10"/>
    </row>
    <row r="2011" spans="4:4" x14ac:dyDescent="0.4">
      <c r="D2011" s="10"/>
    </row>
    <row r="2012" spans="4:4" x14ac:dyDescent="0.4">
      <c r="D2012" s="10"/>
    </row>
    <row r="2013" spans="4:4" x14ac:dyDescent="0.4">
      <c r="D2013" s="10"/>
    </row>
    <row r="2014" spans="4:4" x14ac:dyDescent="0.4">
      <c r="D2014" s="10"/>
    </row>
    <row r="2015" spans="4:4" x14ac:dyDescent="0.4">
      <c r="D2015" s="10"/>
    </row>
    <row r="2016" spans="4:4" x14ac:dyDescent="0.4">
      <c r="D2016" s="10"/>
    </row>
    <row r="2017" spans="4:4" x14ac:dyDescent="0.4">
      <c r="D2017" s="10"/>
    </row>
    <row r="2018" spans="4:4" x14ac:dyDescent="0.4">
      <c r="D2018" s="10"/>
    </row>
    <row r="2019" spans="4:4" x14ac:dyDescent="0.4">
      <c r="D2019" s="10"/>
    </row>
    <row r="2020" spans="4:4" x14ac:dyDescent="0.4">
      <c r="D2020" s="10"/>
    </row>
    <row r="2021" spans="4:4" x14ac:dyDescent="0.4">
      <c r="D2021" s="10"/>
    </row>
    <row r="2022" spans="4:4" x14ac:dyDescent="0.4">
      <c r="D2022" s="10"/>
    </row>
    <row r="2023" spans="4:4" x14ac:dyDescent="0.4">
      <c r="D2023" s="10"/>
    </row>
    <row r="2024" spans="4:4" x14ac:dyDescent="0.4">
      <c r="D2024" s="10"/>
    </row>
    <row r="2025" spans="4:4" x14ac:dyDescent="0.4">
      <c r="D2025" s="10"/>
    </row>
    <row r="2026" spans="4:4" x14ac:dyDescent="0.4">
      <c r="D2026" s="10"/>
    </row>
    <row r="2027" spans="4:4" x14ac:dyDescent="0.4">
      <c r="D2027" s="10"/>
    </row>
    <row r="2028" spans="4:4" x14ac:dyDescent="0.4">
      <c r="D2028" s="10"/>
    </row>
    <row r="2029" spans="4:4" x14ac:dyDescent="0.4">
      <c r="D2029" s="10"/>
    </row>
    <row r="2030" spans="4:4" x14ac:dyDescent="0.4">
      <c r="D2030" s="10"/>
    </row>
    <row r="2031" spans="4:4" x14ac:dyDescent="0.4">
      <c r="D2031" s="10"/>
    </row>
    <row r="2032" spans="4:4" x14ac:dyDescent="0.4">
      <c r="D2032" s="10"/>
    </row>
    <row r="2033" spans="4:4" x14ac:dyDescent="0.4">
      <c r="D2033" s="10"/>
    </row>
    <row r="2034" spans="4:4" x14ac:dyDescent="0.4">
      <c r="D2034" s="10"/>
    </row>
    <row r="2035" spans="4:4" x14ac:dyDescent="0.4">
      <c r="D2035" s="10"/>
    </row>
    <row r="2036" spans="4:4" x14ac:dyDescent="0.4">
      <c r="D2036" s="10"/>
    </row>
    <row r="2037" spans="4:4" x14ac:dyDescent="0.4">
      <c r="D2037" s="10"/>
    </row>
    <row r="2038" spans="4:4" x14ac:dyDescent="0.4">
      <c r="D2038" s="10"/>
    </row>
    <row r="2039" spans="4:4" x14ac:dyDescent="0.4">
      <c r="D2039" s="10"/>
    </row>
    <row r="2040" spans="4:4" x14ac:dyDescent="0.4">
      <c r="D2040" s="10"/>
    </row>
    <row r="2041" spans="4:4" x14ac:dyDescent="0.4">
      <c r="D2041" s="10"/>
    </row>
    <row r="2042" spans="4:4" x14ac:dyDescent="0.4">
      <c r="D2042" s="10"/>
    </row>
    <row r="2043" spans="4:4" x14ac:dyDescent="0.4">
      <c r="D2043" s="10"/>
    </row>
    <row r="2044" spans="4:4" x14ac:dyDescent="0.4">
      <c r="D2044" s="10"/>
    </row>
    <row r="2045" spans="4:4" x14ac:dyDescent="0.4">
      <c r="D2045" s="10"/>
    </row>
    <row r="2046" spans="4:4" x14ac:dyDescent="0.4">
      <c r="D2046" s="10"/>
    </row>
    <row r="2047" spans="4:4" x14ac:dyDescent="0.4">
      <c r="D2047" s="10"/>
    </row>
    <row r="2048" spans="4:4" x14ac:dyDescent="0.4">
      <c r="D2048" s="10"/>
    </row>
    <row r="2049" spans="4:4" x14ac:dyDescent="0.4">
      <c r="D2049" s="10"/>
    </row>
    <row r="2050" spans="4:4" x14ac:dyDescent="0.4">
      <c r="D2050" s="10"/>
    </row>
    <row r="2051" spans="4:4" x14ac:dyDescent="0.4">
      <c r="D2051" s="10"/>
    </row>
    <row r="2052" spans="4:4" x14ac:dyDescent="0.4">
      <c r="D2052" s="10"/>
    </row>
    <row r="2053" spans="4:4" x14ac:dyDescent="0.4">
      <c r="D2053" s="10"/>
    </row>
    <row r="2054" spans="4:4" x14ac:dyDescent="0.4">
      <c r="D2054" s="10"/>
    </row>
    <row r="2055" spans="4:4" x14ac:dyDescent="0.4">
      <c r="D2055" s="10"/>
    </row>
    <row r="2056" spans="4:4" x14ac:dyDescent="0.4">
      <c r="D2056" s="10"/>
    </row>
    <row r="2057" spans="4:4" x14ac:dyDescent="0.4">
      <c r="D2057" s="10"/>
    </row>
    <row r="2058" spans="4:4" x14ac:dyDescent="0.4">
      <c r="D2058" s="10"/>
    </row>
    <row r="2059" spans="4:4" x14ac:dyDescent="0.4">
      <c r="D2059" s="10"/>
    </row>
    <row r="2060" spans="4:4" x14ac:dyDescent="0.4">
      <c r="D2060" s="10"/>
    </row>
    <row r="2061" spans="4:4" x14ac:dyDescent="0.4">
      <c r="D2061" s="10"/>
    </row>
    <row r="2062" spans="4:4" x14ac:dyDescent="0.4">
      <c r="D2062" s="10"/>
    </row>
    <row r="2063" spans="4:4" x14ac:dyDescent="0.4">
      <c r="D2063" s="10"/>
    </row>
    <row r="2064" spans="4:4" x14ac:dyDescent="0.4">
      <c r="D2064" s="10"/>
    </row>
    <row r="2065" spans="4:4" x14ac:dyDescent="0.4">
      <c r="D2065" s="10"/>
    </row>
    <row r="2066" spans="4:4" x14ac:dyDescent="0.4">
      <c r="D2066" s="10"/>
    </row>
    <row r="2067" spans="4:4" x14ac:dyDescent="0.4">
      <c r="D2067" s="10"/>
    </row>
    <row r="2068" spans="4:4" x14ac:dyDescent="0.4">
      <c r="D2068" s="10"/>
    </row>
    <row r="2069" spans="4:4" x14ac:dyDescent="0.4">
      <c r="D2069" s="10"/>
    </row>
    <row r="2070" spans="4:4" x14ac:dyDescent="0.4">
      <c r="D2070" s="10"/>
    </row>
    <row r="2071" spans="4:4" x14ac:dyDescent="0.4">
      <c r="D2071" s="10"/>
    </row>
    <row r="2072" spans="4:4" x14ac:dyDescent="0.4">
      <c r="D2072" s="10"/>
    </row>
    <row r="2073" spans="4:4" x14ac:dyDescent="0.4">
      <c r="D2073" s="10"/>
    </row>
    <row r="2074" spans="4:4" x14ac:dyDescent="0.4">
      <c r="D2074" s="10"/>
    </row>
    <row r="2075" spans="4:4" x14ac:dyDescent="0.4">
      <c r="D2075" s="10"/>
    </row>
    <row r="2076" spans="4:4" x14ac:dyDescent="0.4">
      <c r="D2076" s="10"/>
    </row>
    <row r="2077" spans="4:4" x14ac:dyDescent="0.4">
      <c r="D2077" s="10"/>
    </row>
    <row r="2078" spans="4:4" x14ac:dyDescent="0.4">
      <c r="D2078" s="10"/>
    </row>
    <row r="2079" spans="4:4" x14ac:dyDescent="0.4">
      <c r="D2079" s="10"/>
    </row>
    <row r="2080" spans="4:4" x14ac:dyDescent="0.4">
      <c r="D2080" s="10"/>
    </row>
    <row r="2081" spans="4:4" x14ac:dyDescent="0.4">
      <c r="D2081" s="10"/>
    </row>
    <row r="2082" spans="4:4" x14ac:dyDescent="0.4">
      <c r="D2082" s="10"/>
    </row>
    <row r="2083" spans="4:4" x14ac:dyDescent="0.4">
      <c r="D2083" s="10"/>
    </row>
    <row r="2084" spans="4:4" x14ac:dyDescent="0.4">
      <c r="D2084" s="10"/>
    </row>
    <row r="2085" spans="4:4" x14ac:dyDescent="0.4">
      <c r="D2085" s="10"/>
    </row>
    <row r="2086" spans="4:4" x14ac:dyDescent="0.4">
      <c r="D2086" s="10"/>
    </row>
    <row r="2087" spans="4:4" x14ac:dyDescent="0.4">
      <c r="D2087" s="10"/>
    </row>
    <row r="2088" spans="4:4" x14ac:dyDescent="0.4">
      <c r="D2088" s="10"/>
    </row>
    <row r="2089" spans="4:4" x14ac:dyDescent="0.4">
      <c r="D2089" s="10"/>
    </row>
    <row r="2090" spans="4:4" x14ac:dyDescent="0.4">
      <c r="D2090" s="10"/>
    </row>
    <row r="2091" spans="4:4" x14ac:dyDescent="0.4">
      <c r="D2091" s="10"/>
    </row>
    <row r="2092" spans="4:4" x14ac:dyDescent="0.4">
      <c r="D2092" s="10"/>
    </row>
    <row r="2093" spans="4:4" x14ac:dyDescent="0.4">
      <c r="D2093" s="10"/>
    </row>
    <row r="2094" spans="4:4" x14ac:dyDescent="0.4">
      <c r="D2094" s="10"/>
    </row>
    <row r="2095" spans="4:4" x14ac:dyDescent="0.4">
      <c r="D2095" s="10"/>
    </row>
    <row r="2096" spans="4:4" x14ac:dyDescent="0.4">
      <c r="D2096" s="10"/>
    </row>
    <row r="2097" spans="4:4" x14ac:dyDescent="0.4">
      <c r="D2097" s="10"/>
    </row>
    <row r="2098" spans="4:4" x14ac:dyDescent="0.4">
      <c r="D2098" s="10"/>
    </row>
    <row r="2099" spans="4:4" x14ac:dyDescent="0.4">
      <c r="D2099" s="10"/>
    </row>
    <row r="2100" spans="4:4" x14ac:dyDescent="0.4">
      <c r="D2100" s="10"/>
    </row>
    <row r="2101" spans="4:4" x14ac:dyDescent="0.4">
      <c r="D2101" s="10"/>
    </row>
    <row r="2102" spans="4:4" x14ac:dyDescent="0.4">
      <c r="D2102" s="10"/>
    </row>
    <row r="2103" spans="4:4" x14ac:dyDescent="0.4">
      <c r="D2103" s="10"/>
    </row>
    <row r="2104" spans="4:4" x14ac:dyDescent="0.4">
      <c r="D2104" s="10"/>
    </row>
    <row r="2105" spans="4:4" x14ac:dyDescent="0.4">
      <c r="D2105" s="10"/>
    </row>
    <row r="2106" spans="4:4" x14ac:dyDescent="0.4">
      <c r="D2106" s="10"/>
    </row>
    <row r="2107" spans="4:4" x14ac:dyDescent="0.4">
      <c r="D2107" s="10"/>
    </row>
    <row r="2108" spans="4:4" x14ac:dyDescent="0.4">
      <c r="D2108" s="10"/>
    </row>
    <row r="2109" spans="4:4" x14ac:dyDescent="0.4">
      <c r="D2109" s="10"/>
    </row>
    <row r="2110" spans="4:4" x14ac:dyDescent="0.4">
      <c r="D2110" s="10"/>
    </row>
    <row r="2111" spans="4:4" x14ac:dyDescent="0.4">
      <c r="D2111" s="10"/>
    </row>
    <row r="2112" spans="4:4" x14ac:dyDescent="0.4">
      <c r="D2112" s="10"/>
    </row>
    <row r="2113" spans="4:4" x14ac:dyDescent="0.4">
      <c r="D2113" s="10"/>
    </row>
    <row r="2114" spans="4:4" x14ac:dyDescent="0.4">
      <c r="D2114" s="10"/>
    </row>
    <row r="2115" spans="4:4" x14ac:dyDescent="0.4">
      <c r="D2115" s="10"/>
    </row>
    <row r="2116" spans="4:4" x14ac:dyDescent="0.4">
      <c r="D2116" s="10"/>
    </row>
    <row r="2117" spans="4:4" x14ac:dyDescent="0.4">
      <c r="D2117" s="10"/>
    </row>
    <row r="2118" spans="4:4" x14ac:dyDescent="0.4">
      <c r="D2118" s="10"/>
    </row>
    <row r="2119" spans="4:4" x14ac:dyDescent="0.4">
      <c r="D2119" s="10"/>
    </row>
    <row r="2120" spans="4:4" x14ac:dyDescent="0.4">
      <c r="D2120" s="10"/>
    </row>
    <row r="2121" spans="4:4" x14ac:dyDescent="0.4">
      <c r="D2121" s="10"/>
    </row>
    <row r="2122" spans="4:4" x14ac:dyDescent="0.4">
      <c r="D2122" s="10"/>
    </row>
    <row r="2123" spans="4:4" x14ac:dyDescent="0.4">
      <c r="D2123" s="10"/>
    </row>
    <row r="2124" spans="4:4" x14ac:dyDescent="0.4">
      <c r="D2124" s="10"/>
    </row>
    <row r="2125" spans="4:4" x14ac:dyDescent="0.4">
      <c r="D2125" s="10"/>
    </row>
    <row r="2126" spans="4:4" x14ac:dyDescent="0.4">
      <c r="D2126" s="10"/>
    </row>
    <row r="2127" spans="4:4" x14ac:dyDescent="0.4">
      <c r="D2127" s="10"/>
    </row>
    <row r="2128" spans="4:4" x14ac:dyDescent="0.4">
      <c r="D2128" s="10"/>
    </row>
    <row r="2129" spans="4:4" x14ac:dyDescent="0.4">
      <c r="D2129" s="10"/>
    </row>
    <row r="2130" spans="4:4" x14ac:dyDescent="0.4">
      <c r="D2130" s="10"/>
    </row>
    <row r="2131" spans="4:4" x14ac:dyDescent="0.4">
      <c r="D2131" s="10"/>
    </row>
    <row r="2132" spans="4:4" x14ac:dyDescent="0.4">
      <c r="D2132" s="10"/>
    </row>
    <row r="2133" spans="4:4" x14ac:dyDescent="0.4">
      <c r="D2133" s="10"/>
    </row>
    <row r="2134" spans="4:4" x14ac:dyDescent="0.4">
      <c r="D2134" s="10"/>
    </row>
    <row r="2135" spans="4:4" x14ac:dyDescent="0.4">
      <c r="D2135" s="10"/>
    </row>
    <row r="2136" spans="4:4" x14ac:dyDescent="0.4">
      <c r="D2136" s="10"/>
    </row>
    <row r="2137" spans="4:4" x14ac:dyDescent="0.4">
      <c r="D2137" s="10"/>
    </row>
    <row r="2138" spans="4:4" x14ac:dyDescent="0.4">
      <c r="D2138" s="10"/>
    </row>
    <row r="2139" spans="4:4" x14ac:dyDescent="0.4">
      <c r="D2139" s="10"/>
    </row>
    <row r="2140" spans="4:4" x14ac:dyDescent="0.4">
      <c r="D2140" s="10"/>
    </row>
    <row r="2141" spans="4:4" x14ac:dyDescent="0.4">
      <c r="D2141" s="10"/>
    </row>
    <row r="2142" spans="4:4" x14ac:dyDescent="0.4">
      <c r="D2142" s="10"/>
    </row>
    <row r="2143" spans="4:4" x14ac:dyDescent="0.4">
      <c r="D2143" s="10"/>
    </row>
    <row r="2144" spans="4:4" x14ac:dyDescent="0.4">
      <c r="D2144" s="10"/>
    </row>
    <row r="2145" spans="4:4" x14ac:dyDescent="0.4">
      <c r="D2145" s="10"/>
    </row>
    <row r="2146" spans="4:4" x14ac:dyDescent="0.4">
      <c r="D2146" s="10"/>
    </row>
    <row r="2147" spans="4:4" x14ac:dyDescent="0.4">
      <c r="D2147" s="10"/>
    </row>
    <row r="2148" spans="4:4" x14ac:dyDescent="0.4">
      <c r="D2148" s="10"/>
    </row>
    <row r="2149" spans="4:4" x14ac:dyDescent="0.4">
      <c r="D2149" s="10"/>
    </row>
    <row r="2150" spans="4:4" x14ac:dyDescent="0.4">
      <c r="D2150" s="10"/>
    </row>
    <row r="2151" spans="4:4" x14ac:dyDescent="0.4">
      <c r="D2151" s="10"/>
    </row>
    <row r="2152" spans="4:4" x14ac:dyDescent="0.4">
      <c r="D2152" s="10"/>
    </row>
    <row r="2153" spans="4:4" x14ac:dyDescent="0.4">
      <c r="D2153" s="10"/>
    </row>
    <row r="2154" spans="4:4" x14ac:dyDescent="0.4">
      <c r="D2154" s="10"/>
    </row>
    <row r="2155" spans="4:4" x14ac:dyDescent="0.4">
      <c r="D2155" s="10"/>
    </row>
    <row r="2156" spans="4:4" x14ac:dyDescent="0.4">
      <c r="D2156" s="10"/>
    </row>
    <row r="2157" spans="4:4" x14ac:dyDescent="0.4">
      <c r="D2157" s="10"/>
    </row>
    <row r="2158" spans="4:4" x14ac:dyDescent="0.4">
      <c r="D2158" s="10"/>
    </row>
    <row r="2159" spans="4:4" x14ac:dyDescent="0.4">
      <c r="D2159" s="10"/>
    </row>
    <row r="2160" spans="4:4" x14ac:dyDescent="0.4">
      <c r="D2160" s="10"/>
    </row>
    <row r="2161" spans="4:4" x14ac:dyDescent="0.4">
      <c r="D2161" s="10"/>
    </row>
    <row r="2162" spans="4:4" x14ac:dyDescent="0.4">
      <c r="D2162" s="10"/>
    </row>
    <row r="2163" spans="4:4" x14ac:dyDescent="0.4">
      <c r="D2163" s="10"/>
    </row>
    <row r="2164" spans="4:4" x14ac:dyDescent="0.4">
      <c r="D2164" s="10"/>
    </row>
    <row r="2165" spans="4:4" x14ac:dyDescent="0.4">
      <c r="D2165" s="10"/>
    </row>
    <row r="2166" spans="4:4" x14ac:dyDescent="0.4">
      <c r="D2166" s="10"/>
    </row>
    <row r="2167" spans="4:4" x14ac:dyDescent="0.4">
      <c r="D2167" s="10"/>
    </row>
    <row r="2168" spans="4:4" x14ac:dyDescent="0.4">
      <c r="D2168" s="10"/>
    </row>
    <row r="2169" spans="4:4" x14ac:dyDescent="0.4">
      <c r="D2169" s="10"/>
    </row>
    <row r="2170" spans="4:4" x14ac:dyDescent="0.4">
      <c r="D2170" s="10"/>
    </row>
    <row r="2171" spans="4:4" x14ac:dyDescent="0.4">
      <c r="D2171" s="10"/>
    </row>
    <row r="2172" spans="4:4" x14ac:dyDescent="0.4">
      <c r="D2172" s="10"/>
    </row>
    <row r="2173" spans="4:4" x14ac:dyDescent="0.4">
      <c r="D2173" s="10"/>
    </row>
    <row r="2174" spans="4:4" x14ac:dyDescent="0.4">
      <c r="D2174" s="10"/>
    </row>
    <row r="2175" spans="4:4" x14ac:dyDescent="0.4">
      <c r="D2175" s="10"/>
    </row>
    <row r="2176" spans="4:4" x14ac:dyDescent="0.4">
      <c r="D2176" s="10"/>
    </row>
    <row r="2177" spans="4:4" x14ac:dyDescent="0.4">
      <c r="D2177" s="10"/>
    </row>
    <row r="2178" spans="4:4" x14ac:dyDescent="0.4">
      <c r="D2178" s="10"/>
    </row>
    <row r="2179" spans="4:4" x14ac:dyDescent="0.4">
      <c r="D2179" s="10"/>
    </row>
    <row r="2180" spans="4:4" x14ac:dyDescent="0.4">
      <c r="D2180" s="10"/>
    </row>
    <row r="2181" spans="4:4" x14ac:dyDescent="0.4">
      <c r="D2181" s="10"/>
    </row>
    <row r="2182" spans="4:4" x14ac:dyDescent="0.4">
      <c r="D2182" s="10"/>
    </row>
    <row r="2183" spans="4:4" x14ac:dyDescent="0.4">
      <c r="D2183" s="10"/>
    </row>
    <row r="2184" spans="4:4" x14ac:dyDescent="0.4">
      <c r="D2184" s="10"/>
    </row>
    <row r="2185" spans="4:4" x14ac:dyDescent="0.4">
      <c r="D2185" s="10"/>
    </row>
    <row r="2186" spans="4:4" x14ac:dyDescent="0.4">
      <c r="D2186" s="10"/>
    </row>
    <row r="2187" spans="4:4" x14ac:dyDescent="0.4">
      <c r="D2187" s="10"/>
    </row>
    <row r="2188" spans="4:4" x14ac:dyDescent="0.4">
      <c r="D2188" s="10"/>
    </row>
    <row r="2189" spans="4:4" x14ac:dyDescent="0.4">
      <c r="D2189" s="10"/>
    </row>
    <row r="2190" spans="4:4" x14ac:dyDescent="0.4">
      <c r="D2190" s="10"/>
    </row>
    <row r="2191" spans="4:4" x14ac:dyDescent="0.4">
      <c r="D2191" s="10"/>
    </row>
    <row r="2192" spans="4:4" x14ac:dyDescent="0.4">
      <c r="D2192" s="10"/>
    </row>
    <row r="2193" spans="4:4" x14ac:dyDescent="0.4">
      <c r="D2193" s="10"/>
    </row>
    <row r="2194" spans="4:4" x14ac:dyDescent="0.4">
      <c r="D2194" s="10"/>
    </row>
    <row r="2195" spans="4:4" x14ac:dyDescent="0.4">
      <c r="D2195" s="10"/>
    </row>
    <row r="2196" spans="4:4" x14ac:dyDescent="0.4">
      <c r="D2196" s="10"/>
    </row>
    <row r="2197" spans="4:4" x14ac:dyDescent="0.4">
      <c r="D2197" s="10"/>
    </row>
    <row r="2198" spans="4:4" x14ac:dyDescent="0.4">
      <c r="D2198" s="10"/>
    </row>
    <row r="2199" spans="4:4" x14ac:dyDescent="0.4">
      <c r="D2199" s="10"/>
    </row>
    <row r="2200" spans="4:4" x14ac:dyDescent="0.4">
      <c r="D2200" s="10"/>
    </row>
    <row r="2201" spans="4:4" x14ac:dyDescent="0.4">
      <c r="D2201" s="10"/>
    </row>
    <row r="2202" spans="4:4" x14ac:dyDescent="0.4">
      <c r="D2202" s="10"/>
    </row>
    <row r="2203" spans="4:4" x14ac:dyDescent="0.4">
      <c r="D2203" s="10"/>
    </row>
    <row r="2204" spans="4:4" x14ac:dyDescent="0.4">
      <c r="D2204" s="10"/>
    </row>
    <row r="2205" spans="4:4" x14ac:dyDescent="0.4">
      <c r="D2205" s="10"/>
    </row>
    <row r="2206" spans="4:4" x14ac:dyDescent="0.4">
      <c r="D2206" s="10"/>
    </row>
    <row r="2207" spans="4:4" x14ac:dyDescent="0.4">
      <c r="D2207" s="10"/>
    </row>
    <row r="2208" spans="4:4" x14ac:dyDescent="0.4">
      <c r="D2208" s="10"/>
    </row>
    <row r="2209" spans="4:4" x14ac:dyDescent="0.4">
      <c r="D2209" s="10"/>
    </row>
    <row r="2210" spans="4:4" x14ac:dyDescent="0.4">
      <c r="D2210" s="10"/>
    </row>
    <row r="2211" spans="4:4" x14ac:dyDescent="0.4">
      <c r="D2211" s="10"/>
    </row>
    <row r="2212" spans="4:4" x14ac:dyDescent="0.4">
      <c r="D2212" s="10"/>
    </row>
    <row r="2213" spans="4:4" x14ac:dyDescent="0.4">
      <c r="D2213" s="10"/>
    </row>
    <row r="2214" spans="4:4" x14ac:dyDescent="0.4">
      <c r="D2214" s="10"/>
    </row>
    <row r="2215" spans="4:4" x14ac:dyDescent="0.4">
      <c r="D2215" s="10"/>
    </row>
    <row r="2216" spans="4:4" x14ac:dyDescent="0.4">
      <c r="D2216" s="10"/>
    </row>
    <row r="2217" spans="4:4" x14ac:dyDescent="0.4">
      <c r="D2217" s="10"/>
    </row>
    <row r="2218" spans="4:4" x14ac:dyDescent="0.4">
      <c r="D2218" s="10"/>
    </row>
    <row r="2219" spans="4:4" x14ac:dyDescent="0.4">
      <c r="D2219" s="10"/>
    </row>
    <row r="2220" spans="4:4" x14ac:dyDescent="0.4">
      <c r="D2220" s="10"/>
    </row>
    <row r="2221" spans="4:4" x14ac:dyDescent="0.4">
      <c r="D2221" s="10"/>
    </row>
    <row r="2222" spans="4:4" x14ac:dyDescent="0.4">
      <c r="D2222" s="10"/>
    </row>
    <row r="2223" spans="4:4" x14ac:dyDescent="0.4">
      <c r="D2223" s="10"/>
    </row>
    <row r="2224" spans="4:4" x14ac:dyDescent="0.4">
      <c r="D2224" s="10"/>
    </row>
    <row r="2225" spans="4:4" x14ac:dyDescent="0.4">
      <c r="D2225" s="10"/>
    </row>
    <row r="2226" spans="4:4" x14ac:dyDescent="0.4">
      <c r="D2226" s="10"/>
    </row>
    <row r="2227" spans="4:4" x14ac:dyDescent="0.4">
      <c r="D2227" s="10"/>
    </row>
    <row r="2228" spans="4:4" x14ac:dyDescent="0.4">
      <c r="D2228" s="10"/>
    </row>
    <row r="2229" spans="4:4" x14ac:dyDescent="0.4">
      <c r="D2229" s="10"/>
    </row>
    <row r="2230" spans="4:4" x14ac:dyDescent="0.4">
      <c r="D2230" s="10"/>
    </row>
    <row r="2231" spans="4:4" x14ac:dyDescent="0.4">
      <c r="D2231" s="10"/>
    </row>
    <row r="2232" spans="4:4" x14ac:dyDescent="0.4">
      <c r="D2232" s="10"/>
    </row>
    <row r="2233" spans="4:4" x14ac:dyDescent="0.4">
      <c r="D2233" s="10"/>
    </row>
    <row r="2234" spans="4:4" x14ac:dyDescent="0.4">
      <c r="D2234" s="10"/>
    </row>
    <row r="2235" spans="4:4" x14ac:dyDescent="0.4">
      <c r="D2235" s="10"/>
    </row>
    <row r="2236" spans="4:4" x14ac:dyDescent="0.4">
      <c r="D2236" s="10"/>
    </row>
    <row r="2237" spans="4:4" x14ac:dyDescent="0.4">
      <c r="D2237" s="10"/>
    </row>
    <row r="2238" spans="4:4" x14ac:dyDescent="0.4">
      <c r="D2238" s="10"/>
    </row>
    <row r="2239" spans="4:4" x14ac:dyDescent="0.4">
      <c r="D2239" s="10"/>
    </row>
    <row r="2240" spans="4:4" x14ac:dyDescent="0.4">
      <c r="D2240" s="10"/>
    </row>
    <row r="2241" spans="4:4" x14ac:dyDescent="0.4">
      <c r="D2241" s="10"/>
    </row>
    <row r="2242" spans="4:4" x14ac:dyDescent="0.4">
      <c r="D2242" s="10"/>
    </row>
    <row r="2243" spans="4:4" x14ac:dyDescent="0.4">
      <c r="D2243" s="10"/>
    </row>
    <row r="2244" spans="4:4" x14ac:dyDescent="0.4">
      <c r="D2244" s="10"/>
    </row>
    <row r="2245" spans="4:4" x14ac:dyDescent="0.4">
      <c r="D2245" s="10"/>
    </row>
    <row r="2246" spans="4:4" x14ac:dyDescent="0.4">
      <c r="D2246" s="10"/>
    </row>
    <row r="2247" spans="4:4" x14ac:dyDescent="0.4">
      <c r="D2247" s="10"/>
    </row>
    <row r="2248" spans="4:4" x14ac:dyDescent="0.4">
      <c r="D2248" s="10"/>
    </row>
    <row r="2249" spans="4:4" x14ac:dyDescent="0.4">
      <c r="D2249" s="10"/>
    </row>
    <row r="2250" spans="4:4" x14ac:dyDescent="0.4">
      <c r="D2250" s="10"/>
    </row>
    <row r="2251" spans="4:4" x14ac:dyDescent="0.4">
      <c r="D2251" s="10"/>
    </row>
    <row r="2252" spans="4:4" x14ac:dyDescent="0.4">
      <c r="D2252" s="10"/>
    </row>
    <row r="2253" spans="4:4" x14ac:dyDescent="0.4">
      <c r="D2253" s="10"/>
    </row>
    <row r="2254" spans="4:4" x14ac:dyDescent="0.4">
      <c r="D2254" s="10"/>
    </row>
    <row r="2255" spans="4:4" x14ac:dyDescent="0.4">
      <c r="D2255" s="10"/>
    </row>
    <row r="2256" spans="4:4" x14ac:dyDescent="0.4">
      <c r="D2256" s="10"/>
    </row>
    <row r="2257" spans="4:4" x14ac:dyDescent="0.4">
      <c r="D2257" s="10"/>
    </row>
    <row r="2258" spans="4:4" x14ac:dyDescent="0.4">
      <c r="D2258" s="10"/>
    </row>
    <row r="2259" spans="4:4" x14ac:dyDescent="0.4">
      <c r="D2259" s="10"/>
    </row>
    <row r="2260" spans="4:4" x14ac:dyDescent="0.4">
      <c r="D2260" s="10"/>
    </row>
    <row r="2261" spans="4:4" x14ac:dyDescent="0.4">
      <c r="D2261" s="10"/>
    </row>
    <row r="2262" spans="4:4" x14ac:dyDescent="0.4">
      <c r="D2262" s="10"/>
    </row>
    <row r="2263" spans="4:4" x14ac:dyDescent="0.4">
      <c r="D2263" s="10"/>
    </row>
    <row r="2264" spans="4:4" x14ac:dyDescent="0.4">
      <c r="D2264" s="10"/>
    </row>
    <row r="2265" spans="4:4" x14ac:dyDescent="0.4">
      <c r="D2265" s="10"/>
    </row>
    <row r="2266" spans="4:4" x14ac:dyDescent="0.4">
      <c r="D2266" s="10"/>
    </row>
    <row r="2267" spans="4:4" x14ac:dyDescent="0.4">
      <c r="D2267" s="10"/>
    </row>
    <row r="2268" spans="4:4" x14ac:dyDescent="0.4">
      <c r="D2268" s="10"/>
    </row>
    <row r="2269" spans="4:4" x14ac:dyDescent="0.4">
      <c r="D2269" s="10"/>
    </row>
    <row r="2270" spans="4:4" x14ac:dyDescent="0.4">
      <c r="D2270" s="10"/>
    </row>
    <row r="2271" spans="4:4" x14ac:dyDescent="0.4">
      <c r="D2271" s="10"/>
    </row>
    <row r="2272" spans="4:4" x14ac:dyDescent="0.4">
      <c r="D2272" s="10"/>
    </row>
    <row r="2273" spans="4:4" x14ac:dyDescent="0.4">
      <c r="D2273" s="10"/>
    </row>
    <row r="2274" spans="4:4" x14ac:dyDescent="0.4">
      <c r="D2274" s="10"/>
    </row>
    <row r="2275" spans="4:4" x14ac:dyDescent="0.4">
      <c r="D2275" s="10"/>
    </row>
    <row r="2276" spans="4:4" x14ac:dyDescent="0.4">
      <c r="D2276" s="10"/>
    </row>
    <row r="2277" spans="4:4" x14ac:dyDescent="0.4">
      <c r="D2277" s="10"/>
    </row>
    <row r="2278" spans="4:4" x14ac:dyDescent="0.4">
      <c r="D2278" s="10"/>
    </row>
    <row r="2279" spans="4:4" x14ac:dyDescent="0.4">
      <c r="D2279" s="10"/>
    </row>
    <row r="2280" spans="4:4" x14ac:dyDescent="0.4">
      <c r="D2280" s="10"/>
    </row>
    <row r="2281" spans="4:4" x14ac:dyDescent="0.4">
      <c r="D2281" s="10"/>
    </row>
    <row r="2282" spans="4:4" x14ac:dyDescent="0.4">
      <c r="D2282" s="10"/>
    </row>
    <row r="2283" spans="4:4" x14ac:dyDescent="0.4">
      <c r="D2283" s="10"/>
    </row>
    <row r="2284" spans="4:4" x14ac:dyDescent="0.4">
      <c r="D2284" s="10"/>
    </row>
    <row r="2285" spans="4:4" x14ac:dyDescent="0.4">
      <c r="D2285" s="10"/>
    </row>
    <row r="2286" spans="4:4" x14ac:dyDescent="0.4">
      <c r="D2286" s="10"/>
    </row>
    <row r="2287" spans="4:4" x14ac:dyDescent="0.4">
      <c r="D2287" s="10"/>
    </row>
    <row r="2288" spans="4:4" x14ac:dyDescent="0.4">
      <c r="D2288" s="10"/>
    </row>
    <row r="2289" spans="4:4" x14ac:dyDescent="0.4">
      <c r="D2289" s="10"/>
    </row>
    <row r="2290" spans="4:4" x14ac:dyDescent="0.4">
      <c r="D2290" s="10"/>
    </row>
    <row r="2291" spans="4:4" x14ac:dyDescent="0.4">
      <c r="D2291" s="10"/>
    </row>
    <row r="2292" spans="4:4" x14ac:dyDescent="0.4">
      <c r="D2292" s="10"/>
    </row>
    <row r="2293" spans="4:4" x14ac:dyDescent="0.4">
      <c r="D2293" s="10"/>
    </row>
    <row r="2294" spans="4:4" x14ac:dyDescent="0.4">
      <c r="D2294" s="10"/>
    </row>
    <row r="2295" spans="4:4" x14ac:dyDescent="0.4">
      <c r="D2295" s="10"/>
    </row>
    <row r="2296" spans="4:4" x14ac:dyDescent="0.4">
      <c r="D2296" s="10"/>
    </row>
    <row r="2297" spans="4:4" x14ac:dyDescent="0.4">
      <c r="D2297" s="10"/>
    </row>
    <row r="2298" spans="4:4" x14ac:dyDescent="0.4">
      <c r="D2298" s="10"/>
    </row>
    <row r="2299" spans="4:4" x14ac:dyDescent="0.4">
      <c r="D2299" s="10"/>
    </row>
    <row r="2300" spans="4:4" x14ac:dyDescent="0.4">
      <c r="D2300" s="10"/>
    </row>
    <row r="2301" spans="4:4" x14ac:dyDescent="0.4">
      <c r="D2301" s="10"/>
    </row>
    <row r="2302" spans="4:4" x14ac:dyDescent="0.4">
      <c r="D2302" s="10"/>
    </row>
    <row r="2303" spans="4:4" x14ac:dyDescent="0.4">
      <c r="D2303" s="10"/>
    </row>
    <row r="2304" spans="4:4" x14ac:dyDescent="0.4">
      <c r="D2304" s="10"/>
    </row>
    <row r="2305" spans="4:4" x14ac:dyDescent="0.4">
      <c r="D2305" s="10"/>
    </row>
    <row r="2306" spans="4:4" x14ac:dyDescent="0.4">
      <c r="D2306" s="10"/>
    </row>
    <row r="2307" spans="4:4" x14ac:dyDescent="0.4">
      <c r="D2307" s="10"/>
    </row>
    <row r="2308" spans="4:4" x14ac:dyDescent="0.4">
      <c r="D2308" s="10"/>
    </row>
    <row r="2309" spans="4:4" x14ac:dyDescent="0.4">
      <c r="D2309" s="10"/>
    </row>
    <row r="2310" spans="4:4" x14ac:dyDescent="0.4">
      <c r="D2310" s="10"/>
    </row>
    <row r="2311" spans="4:4" x14ac:dyDescent="0.4">
      <c r="D2311" s="10"/>
    </row>
    <row r="2312" spans="4:4" x14ac:dyDescent="0.4">
      <c r="D2312" s="10"/>
    </row>
    <row r="2313" spans="4:4" x14ac:dyDescent="0.4">
      <c r="D2313" s="10"/>
    </row>
    <row r="2314" spans="4:4" x14ac:dyDescent="0.4">
      <c r="D2314" s="10"/>
    </row>
    <row r="2315" spans="4:4" x14ac:dyDescent="0.4">
      <c r="D2315" s="10"/>
    </row>
    <row r="2316" spans="4:4" x14ac:dyDescent="0.4">
      <c r="D2316" s="10"/>
    </row>
    <row r="2317" spans="4:4" x14ac:dyDescent="0.4">
      <c r="D2317" s="10"/>
    </row>
    <row r="2318" spans="4:4" x14ac:dyDescent="0.4">
      <c r="D2318" s="10"/>
    </row>
    <row r="2319" spans="4:4" x14ac:dyDescent="0.4">
      <c r="D2319" s="10"/>
    </row>
    <row r="2320" spans="4:4" x14ac:dyDescent="0.4">
      <c r="D2320" s="10"/>
    </row>
    <row r="2321" spans="4:4" x14ac:dyDescent="0.4">
      <c r="D2321" s="10"/>
    </row>
    <row r="2322" spans="4:4" x14ac:dyDescent="0.4">
      <c r="D2322" s="10"/>
    </row>
    <row r="2323" spans="4:4" x14ac:dyDescent="0.4">
      <c r="D2323" s="10"/>
    </row>
    <row r="2324" spans="4:4" x14ac:dyDescent="0.4">
      <c r="D2324" s="10"/>
    </row>
    <row r="2325" spans="4:4" x14ac:dyDescent="0.4">
      <c r="D2325" s="10"/>
    </row>
    <row r="2326" spans="4:4" x14ac:dyDescent="0.4">
      <c r="D2326" s="10"/>
    </row>
    <row r="2327" spans="4:4" x14ac:dyDescent="0.4">
      <c r="D2327" s="10"/>
    </row>
    <row r="2328" spans="4:4" x14ac:dyDescent="0.4">
      <c r="D2328" s="10"/>
    </row>
    <row r="2329" spans="4:4" x14ac:dyDescent="0.4">
      <c r="D2329" s="10"/>
    </row>
    <row r="2330" spans="4:4" x14ac:dyDescent="0.4">
      <c r="D2330" s="10"/>
    </row>
    <row r="2331" spans="4:4" x14ac:dyDescent="0.4">
      <c r="D2331" s="10"/>
    </row>
    <row r="2332" spans="4:4" x14ac:dyDescent="0.4">
      <c r="D2332" s="10"/>
    </row>
    <row r="2333" spans="4:4" x14ac:dyDescent="0.4">
      <c r="D2333" s="10"/>
    </row>
    <row r="2334" spans="4:4" x14ac:dyDescent="0.4">
      <c r="D2334" s="10"/>
    </row>
    <row r="2335" spans="4:4" x14ac:dyDescent="0.4">
      <c r="D2335" s="10"/>
    </row>
    <row r="2336" spans="4:4" x14ac:dyDescent="0.4">
      <c r="D2336" s="10"/>
    </row>
    <row r="2337" spans="4:4" x14ac:dyDescent="0.4">
      <c r="D2337" s="10"/>
    </row>
    <row r="2338" spans="4:4" x14ac:dyDescent="0.4">
      <c r="D2338" s="10"/>
    </row>
    <row r="2339" spans="4:4" x14ac:dyDescent="0.4">
      <c r="D2339" s="10"/>
    </row>
    <row r="2340" spans="4:4" x14ac:dyDescent="0.4">
      <c r="D2340" s="10"/>
    </row>
    <row r="2341" spans="4:4" x14ac:dyDescent="0.4">
      <c r="D2341" s="10"/>
    </row>
    <row r="2342" spans="4:4" x14ac:dyDescent="0.4">
      <c r="D2342" s="10"/>
    </row>
    <row r="2343" spans="4:4" x14ac:dyDescent="0.4">
      <c r="D2343" s="10"/>
    </row>
    <row r="2344" spans="4:4" x14ac:dyDescent="0.4">
      <c r="D2344" s="10"/>
    </row>
    <row r="2345" spans="4:4" x14ac:dyDescent="0.4">
      <c r="D2345" s="10"/>
    </row>
    <row r="2346" spans="4:4" x14ac:dyDescent="0.4">
      <c r="D2346" s="10"/>
    </row>
    <row r="2347" spans="4:4" x14ac:dyDescent="0.4">
      <c r="D2347" s="10"/>
    </row>
    <row r="2348" spans="4:4" x14ac:dyDescent="0.4">
      <c r="D2348" s="10"/>
    </row>
    <row r="2349" spans="4:4" x14ac:dyDescent="0.4">
      <c r="D2349" s="10"/>
    </row>
    <row r="2350" spans="4:4" x14ac:dyDescent="0.4">
      <c r="D2350" s="10"/>
    </row>
    <row r="2351" spans="4:4" x14ac:dyDescent="0.4">
      <c r="D2351" s="10"/>
    </row>
    <row r="2352" spans="4:4" x14ac:dyDescent="0.4">
      <c r="D2352" s="10"/>
    </row>
    <row r="2353" spans="4:4" x14ac:dyDescent="0.4">
      <c r="D2353" s="10"/>
    </row>
    <row r="2354" spans="4:4" x14ac:dyDescent="0.4">
      <c r="D2354" s="10"/>
    </row>
    <row r="2355" spans="4:4" x14ac:dyDescent="0.4">
      <c r="D2355" s="10"/>
    </row>
    <row r="2356" spans="4:4" x14ac:dyDescent="0.4">
      <c r="D2356" s="10"/>
    </row>
    <row r="2357" spans="4:4" x14ac:dyDescent="0.4">
      <c r="D2357" s="10"/>
    </row>
    <row r="2358" spans="4:4" x14ac:dyDescent="0.4">
      <c r="D2358" s="10"/>
    </row>
    <row r="2359" spans="4:4" x14ac:dyDescent="0.4">
      <c r="D2359" s="10"/>
    </row>
    <row r="2360" spans="4:4" x14ac:dyDescent="0.4">
      <c r="D2360" s="10"/>
    </row>
    <row r="2361" spans="4:4" x14ac:dyDescent="0.4">
      <c r="D2361" s="10"/>
    </row>
    <row r="2362" spans="4:4" x14ac:dyDescent="0.4">
      <c r="D2362" s="10"/>
    </row>
    <row r="2363" spans="4:4" x14ac:dyDescent="0.4">
      <c r="D2363" s="10"/>
    </row>
    <row r="2364" spans="4:4" x14ac:dyDescent="0.4">
      <c r="D2364" s="10"/>
    </row>
    <row r="2365" spans="4:4" x14ac:dyDescent="0.4">
      <c r="D2365" s="10"/>
    </row>
    <row r="2366" spans="4:4" x14ac:dyDescent="0.4">
      <c r="D2366" s="10"/>
    </row>
    <row r="2367" spans="4:4" x14ac:dyDescent="0.4">
      <c r="D2367" s="10"/>
    </row>
    <row r="2368" spans="4:4" x14ac:dyDescent="0.4">
      <c r="D2368" s="10"/>
    </row>
    <row r="2369" spans="4:4" x14ac:dyDescent="0.4">
      <c r="D2369" s="10"/>
    </row>
    <row r="2370" spans="4:4" x14ac:dyDescent="0.4">
      <c r="D2370" s="10"/>
    </row>
    <row r="2371" spans="4:4" x14ac:dyDescent="0.4">
      <c r="D2371" s="10"/>
    </row>
    <row r="2372" spans="4:4" x14ac:dyDescent="0.4">
      <c r="D2372" s="10"/>
    </row>
    <row r="2373" spans="4:4" x14ac:dyDescent="0.4">
      <c r="D2373" s="10"/>
    </row>
    <row r="2374" spans="4:4" x14ac:dyDescent="0.4">
      <c r="D2374" s="10"/>
    </row>
    <row r="2375" spans="4:4" x14ac:dyDescent="0.4">
      <c r="D2375" s="10"/>
    </row>
    <row r="2376" spans="4:4" x14ac:dyDescent="0.4">
      <c r="D2376" s="10"/>
    </row>
    <row r="2377" spans="4:4" x14ac:dyDescent="0.4">
      <c r="D2377" s="10"/>
    </row>
    <row r="2378" spans="4:4" x14ac:dyDescent="0.4">
      <c r="D2378" s="10"/>
    </row>
    <row r="2379" spans="4:4" x14ac:dyDescent="0.4">
      <c r="D2379" s="10"/>
    </row>
    <row r="2380" spans="4:4" x14ac:dyDescent="0.4">
      <c r="D2380" s="10"/>
    </row>
    <row r="2381" spans="4:4" x14ac:dyDescent="0.4">
      <c r="D2381" s="10"/>
    </row>
    <row r="2382" spans="4:4" x14ac:dyDescent="0.4">
      <c r="D2382" s="10"/>
    </row>
    <row r="2383" spans="4:4" x14ac:dyDescent="0.4">
      <c r="D2383" s="10"/>
    </row>
    <row r="2384" spans="4:4" x14ac:dyDescent="0.4">
      <c r="D2384" s="10"/>
    </row>
    <row r="2385" spans="4:4" x14ac:dyDescent="0.4">
      <c r="D2385" s="10"/>
    </row>
    <row r="2386" spans="4:4" x14ac:dyDescent="0.4">
      <c r="D2386" s="10"/>
    </row>
    <row r="2387" spans="4:4" x14ac:dyDescent="0.4">
      <c r="D2387" s="10"/>
    </row>
    <row r="2388" spans="4:4" x14ac:dyDescent="0.4">
      <c r="D2388" s="10"/>
    </row>
    <row r="2389" spans="4:4" x14ac:dyDescent="0.4">
      <c r="D2389" s="10"/>
    </row>
    <row r="2390" spans="4:4" x14ac:dyDescent="0.4">
      <c r="D2390" s="10"/>
    </row>
    <row r="2391" spans="4:4" x14ac:dyDescent="0.4">
      <c r="D2391" s="10"/>
    </row>
    <row r="2392" spans="4:4" x14ac:dyDescent="0.4">
      <c r="D2392" s="10"/>
    </row>
    <row r="2393" spans="4:4" x14ac:dyDescent="0.4">
      <c r="D2393" s="10"/>
    </row>
    <row r="2394" spans="4:4" x14ac:dyDescent="0.4">
      <c r="D2394" s="10"/>
    </row>
    <row r="2395" spans="4:4" x14ac:dyDescent="0.4">
      <c r="D2395" s="10"/>
    </row>
    <row r="2396" spans="4:4" x14ac:dyDescent="0.4">
      <c r="D2396" s="10"/>
    </row>
    <row r="2397" spans="4:4" x14ac:dyDescent="0.4">
      <c r="D2397" s="10"/>
    </row>
    <row r="2398" spans="4:4" x14ac:dyDescent="0.4">
      <c r="D2398" s="10"/>
    </row>
    <row r="2399" spans="4:4" x14ac:dyDescent="0.4">
      <c r="D2399" s="10"/>
    </row>
    <row r="2400" spans="4:4" x14ac:dyDescent="0.4">
      <c r="D2400" s="10"/>
    </row>
    <row r="2401" spans="4:4" x14ac:dyDescent="0.4">
      <c r="D2401" s="10"/>
    </row>
    <row r="2402" spans="4:4" x14ac:dyDescent="0.4">
      <c r="D2402" s="10"/>
    </row>
    <row r="2403" spans="4:4" x14ac:dyDescent="0.4">
      <c r="D2403" s="10"/>
    </row>
    <row r="2404" spans="4:4" x14ac:dyDescent="0.4">
      <c r="D2404" s="10"/>
    </row>
    <row r="2405" spans="4:4" x14ac:dyDescent="0.4">
      <c r="D2405" s="10"/>
    </row>
    <row r="2406" spans="4:4" x14ac:dyDescent="0.4">
      <c r="D2406" s="10"/>
    </row>
    <row r="2407" spans="4:4" x14ac:dyDescent="0.4">
      <c r="D2407" s="10"/>
    </row>
    <row r="2408" spans="4:4" x14ac:dyDescent="0.4">
      <c r="D2408" s="10"/>
    </row>
    <row r="2409" spans="4:4" x14ac:dyDescent="0.4">
      <c r="D2409" s="10"/>
    </row>
    <row r="2410" spans="4:4" x14ac:dyDescent="0.4">
      <c r="D2410" s="10"/>
    </row>
    <row r="2411" spans="4:4" x14ac:dyDescent="0.4">
      <c r="D2411" s="10"/>
    </row>
    <row r="2412" spans="4:4" x14ac:dyDescent="0.4">
      <c r="D2412" s="10"/>
    </row>
    <row r="2413" spans="4:4" x14ac:dyDescent="0.4">
      <c r="D2413" s="10"/>
    </row>
    <row r="2414" spans="4:4" x14ac:dyDescent="0.4">
      <c r="D2414" s="10"/>
    </row>
    <row r="2415" spans="4:4" x14ac:dyDescent="0.4">
      <c r="D2415" s="10"/>
    </row>
    <row r="2416" spans="4:4" x14ac:dyDescent="0.4">
      <c r="D2416" s="10"/>
    </row>
    <row r="2417" spans="4:4" x14ac:dyDescent="0.4">
      <c r="D2417" s="10"/>
    </row>
    <row r="2418" spans="4:4" x14ac:dyDescent="0.4">
      <c r="D2418" s="10"/>
    </row>
    <row r="2419" spans="4:4" x14ac:dyDescent="0.4">
      <c r="D2419" s="10"/>
    </row>
    <row r="2420" spans="4:4" x14ac:dyDescent="0.4">
      <c r="D2420" s="10"/>
    </row>
    <row r="2421" spans="4:4" x14ac:dyDescent="0.4">
      <c r="D2421" s="10"/>
    </row>
    <row r="2422" spans="4:4" x14ac:dyDescent="0.4">
      <c r="D2422" s="10"/>
    </row>
    <row r="2423" spans="4:4" x14ac:dyDescent="0.4">
      <c r="D2423" s="10"/>
    </row>
    <row r="2424" spans="4:4" x14ac:dyDescent="0.4">
      <c r="D2424" s="10"/>
    </row>
    <row r="2425" spans="4:4" x14ac:dyDescent="0.4">
      <c r="D2425" s="10"/>
    </row>
    <row r="2426" spans="4:4" x14ac:dyDescent="0.4">
      <c r="D2426" s="10"/>
    </row>
    <row r="2427" spans="4:4" x14ac:dyDescent="0.4">
      <c r="D2427" s="10"/>
    </row>
    <row r="2428" spans="4:4" x14ac:dyDescent="0.4">
      <c r="D2428" s="10"/>
    </row>
    <row r="2429" spans="4:4" x14ac:dyDescent="0.4">
      <c r="D2429" s="10"/>
    </row>
    <row r="2430" spans="4:4" x14ac:dyDescent="0.4">
      <c r="D2430" s="10"/>
    </row>
    <row r="2431" spans="4:4" x14ac:dyDescent="0.4">
      <c r="D2431" s="10"/>
    </row>
    <row r="2432" spans="4:4" x14ac:dyDescent="0.4">
      <c r="D2432" s="10"/>
    </row>
    <row r="2433" spans="4:4" x14ac:dyDescent="0.4">
      <c r="D2433" s="10"/>
    </row>
    <row r="2434" spans="4:4" x14ac:dyDescent="0.4">
      <c r="D2434" s="10"/>
    </row>
    <row r="2435" spans="4:4" x14ac:dyDescent="0.4">
      <c r="D2435" s="10"/>
    </row>
    <row r="2436" spans="4:4" x14ac:dyDescent="0.4">
      <c r="D2436" s="10"/>
    </row>
    <row r="2437" spans="4:4" x14ac:dyDescent="0.4">
      <c r="D2437" s="10"/>
    </row>
    <row r="2438" spans="4:4" x14ac:dyDescent="0.4">
      <c r="D2438" s="10"/>
    </row>
    <row r="2439" spans="4:4" x14ac:dyDescent="0.4">
      <c r="D2439" s="10"/>
    </row>
    <row r="2440" spans="4:4" x14ac:dyDescent="0.4">
      <c r="D2440" s="10"/>
    </row>
    <row r="2441" spans="4:4" x14ac:dyDescent="0.4">
      <c r="D2441" s="10"/>
    </row>
    <row r="2442" spans="4:4" x14ac:dyDescent="0.4">
      <c r="D2442" s="10"/>
    </row>
    <row r="2443" spans="4:4" x14ac:dyDescent="0.4">
      <c r="D2443" s="10"/>
    </row>
    <row r="2444" spans="4:4" x14ac:dyDescent="0.4">
      <c r="D2444" s="10"/>
    </row>
    <row r="2445" spans="4:4" x14ac:dyDescent="0.4">
      <c r="D2445" s="10"/>
    </row>
    <row r="2446" spans="4:4" x14ac:dyDescent="0.4">
      <c r="D2446" s="10"/>
    </row>
    <row r="2447" spans="4:4" x14ac:dyDescent="0.4">
      <c r="D2447" s="10"/>
    </row>
    <row r="2448" spans="4:4" x14ac:dyDescent="0.4">
      <c r="D2448" s="10"/>
    </row>
    <row r="2449" spans="4:4" x14ac:dyDescent="0.4">
      <c r="D2449" s="10"/>
    </row>
    <row r="2450" spans="4:4" x14ac:dyDescent="0.4">
      <c r="D2450" s="10"/>
    </row>
    <row r="2451" spans="4:4" x14ac:dyDescent="0.4">
      <c r="D2451" s="10"/>
    </row>
    <row r="2452" spans="4:4" x14ac:dyDescent="0.4">
      <c r="D2452" s="10"/>
    </row>
    <row r="2453" spans="4:4" x14ac:dyDescent="0.4">
      <c r="D2453" s="10"/>
    </row>
    <row r="2454" spans="4:4" x14ac:dyDescent="0.4">
      <c r="D2454" s="10"/>
    </row>
    <row r="2455" spans="4:4" x14ac:dyDescent="0.4">
      <c r="D2455" s="10"/>
    </row>
    <row r="2456" spans="4:4" x14ac:dyDescent="0.4">
      <c r="D2456" s="10"/>
    </row>
    <row r="2457" spans="4:4" x14ac:dyDescent="0.4">
      <c r="D2457" s="10"/>
    </row>
    <row r="2458" spans="4:4" x14ac:dyDescent="0.4">
      <c r="D2458" s="10"/>
    </row>
    <row r="2459" spans="4:4" x14ac:dyDescent="0.4">
      <c r="D2459" s="10"/>
    </row>
    <row r="2460" spans="4:4" x14ac:dyDescent="0.4">
      <c r="D2460" s="10"/>
    </row>
    <row r="2461" spans="4:4" x14ac:dyDescent="0.4">
      <c r="D2461" s="10"/>
    </row>
    <row r="2462" spans="4:4" x14ac:dyDescent="0.4">
      <c r="D2462" s="10"/>
    </row>
    <row r="2463" spans="4:4" x14ac:dyDescent="0.4">
      <c r="D2463" s="10"/>
    </row>
    <row r="2464" spans="4:4" x14ac:dyDescent="0.4">
      <c r="D2464" s="10"/>
    </row>
    <row r="2465" spans="4:4" x14ac:dyDescent="0.4">
      <c r="D2465" s="10"/>
    </row>
    <row r="2466" spans="4:4" x14ac:dyDescent="0.4">
      <c r="D2466" s="10"/>
    </row>
    <row r="2467" spans="4:4" x14ac:dyDescent="0.4">
      <c r="D2467" s="10"/>
    </row>
    <row r="2468" spans="4:4" x14ac:dyDescent="0.4">
      <c r="D2468" s="10"/>
    </row>
    <row r="2469" spans="4:4" x14ac:dyDescent="0.4">
      <c r="D2469" s="10"/>
    </row>
    <row r="2470" spans="4:4" x14ac:dyDescent="0.4">
      <c r="D2470" s="10"/>
    </row>
    <row r="2471" spans="4:4" x14ac:dyDescent="0.4">
      <c r="D2471" s="10"/>
    </row>
    <row r="2472" spans="4:4" x14ac:dyDescent="0.4">
      <c r="D2472" s="10"/>
    </row>
    <row r="2473" spans="4:4" x14ac:dyDescent="0.4">
      <c r="D2473" s="10"/>
    </row>
    <row r="2474" spans="4:4" x14ac:dyDescent="0.4">
      <c r="D2474" s="10"/>
    </row>
    <row r="2475" spans="4:4" x14ac:dyDescent="0.4">
      <c r="D2475" s="10"/>
    </row>
    <row r="2476" spans="4:4" x14ac:dyDescent="0.4">
      <c r="D2476" s="10"/>
    </row>
    <row r="2477" spans="4:4" x14ac:dyDescent="0.4">
      <c r="D2477" s="10"/>
    </row>
    <row r="2478" spans="4:4" x14ac:dyDescent="0.4">
      <c r="D2478" s="10"/>
    </row>
    <row r="2479" spans="4:4" x14ac:dyDescent="0.4">
      <c r="D2479" s="10"/>
    </row>
    <row r="2480" spans="4:4" x14ac:dyDescent="0.4">
      <c r="D2480" s="10"/>
    </row>
    <row r="2481" spans="4:4" x14ac:dyDescent="0.4">
      <c r="D2481" s="10"/>
    </row>
    <row r="2482" spans="4:4" x14ac:dyDescent="0.4">
      <c r="D2482" s="10"/>
    </row>
    <row r="2483" spans="4:4" x14ac:dyDescent="0.4">
      <c r="D2483" s="10"/>
    </row>
    <row r="2484" spans="4:4" x14ac:dyDescent="0.4">
      <c r="D2484" s="10"/>
    </row>
    <row r="2485" spans="4:4" x14ac:dyDescent="0.4">
      <c r="D2485" s="10"/>
    </row>
    <row r="2486" spans="4:4" x14ac:dyDescent="0.4">
      <c r="D2486" s="10"/>
    </row>
    <row r="2487" spans="4:4" x14ac:dyDescent="0.4">
      <c r="D2487" s="10"/>
    </row>
    <row r="2488" spans="4:4" x14ac:dyDescent="0.4">
      <c r="D2488" s="10"/>
    </row>
    <row r="2489" spans="4:4" x14ac:dyDescent="0.4">
      <c r="D2489" s="10"/>
    </row>
    <row r="2490" spans="4:4" x14ac:dyDescent="0.4">
      <c r="D2490" s="10"/>
    </row>
    <row r="2491" spans="4:4" x14ac:dyDescent="0.4">
      <c r="D2491" s="10"/>
    </row>
    <row r="2492" spans="4:4" x14ac:dyDescent="0.4">
      <c r="D2492" s="10"/>
    </row>
    <row r="2493" spans="4:4" x14ac:dyDescent="0.4">
      <c r="D2493" s="10"/>
    </row>
    <row r="2494" spans="4:4" x14ac:dyDescent="0.4">
      <c r="D2494" s="10"/>
    </row>
    <row r="2495" spans="4:4" x14ac:dyDescent="0.4">
      <c r="D2495" s="10"/>
    </row>
    <row r="2496" spans="4:4" x14ac:dyDescent="0.4">
      <c r="D2496" s="10"/>
    </row>
    <row r="2497" spans="4:4" x14ac:dyDescent="0.4">
      <c r="D2497" s="10"/>
    </row>
    <row r="2498" spans="4:4" x14ac:dyDescent="0.4">
      <c r="D2498" s="10"/>
    </row>
    <row r="2499" spans="4:4" x14ac:dyDescent="0.4">
      <c r="D2499" s="10"/>
    </row>
    <row r="2500" spans="4:4" x14ac:dyDescent="0.4">
      <c r="D2500" s="10"/>
    </row>
    <row r="2501" spans="4:4" x14ac:dyDescent="0.4">
      <c r="D2501" s="10"/>
    </row>
    <row r="2502" spans="4:4" x14ac:dyDescent="0.4">
      <c r="D2502" s="10"/>
    </row>
    <row r="2503" spans="4:4" x14ac:dyDescent="0.4">
      <c r="D2503" s="10"/>
    </row>
    <row r="2504" spans="4:4" x14ac:dyDescent="0.4">
      <c r="D2504" s="10"/>
    </row>
    <row r="2505" spans="4:4" x14ac:dyDescent="0.4">
      <c r="D2505" s="10"/>
    </row>
    <row r="2506" spans="4:4" x14ac:dyDescent="0.4">
      <c r="D2506" s="10"/>
    </row>
    <row r="2507" spans="4:4" x14ac:dyDescent="0.4">
      <c r="D2507" s="10"/>
    </row>
    <row r="2508" spans="4:4" x14ac:dyDescent="0.4">
      <c r="D2508" s="10"/>
    </row>
    <row r="2509" spans="4:4" x14ac:dyDescent="0.4">
      <c r="D2509" s="10"/>
    </row>
    <row r="2510" spans="4:4" x14ac:dyDescent="0.4">
      <c r="D2510" s="10"/>
    </row>
    <row r="2511" spans="4:4" x14ac:dyDescent="0.4">
      <c r="D2511" s="10"/>
    </row>
    <row r="2512" spans="4:4" x14ac:dyDescent="0.4">
      <c r="D2512" s="10"/>
    </row>
    <row r="2513" spans="4:4" x14ac:dyDescent="0.4">
      <c r="D2513" s="10"/>
    </row>
    <row r="2514" spans="4:4" x14ac:dyDescent="0.4">
      <c r="D2514" s="10"/>
    </row>
    <row r="2515" spans="4:4" x14ac:dyDescent="0.4">
      <c r="D2515" s="10"/>
    </row>
    <row r="2516" spans="4:4" x14ac:dyDescent="0.4">
      <c r="D2516" s="10"/>
    </row>
    <row r="2517" spans="4:4" x14ac:dyDescent="0.4">
      <c r="D2517" s="10"/>
    </row>
    <row r="2518" spans="4:4" x14ac:dyDescent="0.4">
      <c r="D2518" s="10"/>
    </row>
    <row r="2519" spans="4:4" x14ac:dyDescent="0.4">
      <c r="D2519" s="10"/>
    </row>
    <row r="2520" spans="4:4" x14ac:dyDescent="0.4">
      <c r="D2520" s="10"/>
    </row>
    <row r="2521" spans="4:4" x14ac:dyDescent="0.4">
      <c r="D2521" s="10"/>
    </row>
    <row r="2522" spans="4:4" x14ac:dyDescent="0.4">
      <c r="D2522" s="10"/>
    </row>
    <row r="2523" spans="4:4" x14ac:dyDescent="0.4">
      <c r="D2523" s="10"/>
    </row>
    <row r="2524" spans="4:4" x14ac:dyDescent="0.4">
      <c r="D2524" s="10"/>
    </row>
    <row r="2525" spans="4:4" x14ac:dyDescent="0.4">
      <c r="D2525" s="10"/>
    </row>
    <row r="2526" spans="4:4" x14ac:dyDescent="0.4">
      <c r="D2526" s="10"/>
    </row>
    <row r="2527" spans="4:4" x14ac:dyDescent="0.4">
      <c r="D2527" s="10"/>
    </row>
    <row r="2528" spans="4:4" x14ac:dyDescent="0.4">
      <c r="D2528" s="10"/>
    </row>
    <row r="2529" spans="4:4" x14ac:dyDescent="0.4">
      <c r="D2529" s="10"/>
    </row>
    <row r="2530" spans="4:4" x14ac:dyDescent="0.4">
      <c r="D2530" s="10"/>
    </row>
    <row r="2531" spans="4:4" x14ac:dyDescent="0.4">
      <c r="D2531" s="10"/>
    </row>
    <row r="2532" spans="4:4" x14ac:dyDescent="0.4">
      <c r="D2532" s="10"/>
    </row>
    <row r="2533" spans="4:4" x14ac:dyDescent="0.4">
      <c r="D2533" s="10"/>
    </row>
    <row r="2534" spans="4:4" x14ac:dyDescent="0.4">
      <c r="D2534" s="10"/>
    </row>
    <row r="2535" spans="4:4" x14ac:dyDescent="0.4">
      <c r="D2535" s="10"/>
    </row>
    <row r="2536" spans="4:4" x14ac:dyDescent="0.4">
      <c r="D2536" s="10"/>
    </row>
    <row r="2537" spans="4:4" x14ac:dyDescent="0.4">
      <c r="D2537" s="10"/>
    </row>
    <row r="2538" spans="4:4" x14ac:dyDescent="0.4">
      <c r="D2538" s="10"/>
    </row>
    <row r="2539" spans="4:4" x14ac:dyDescent="0.4">
      <c r="D2539" s="10"/>
    </row>
    <row r="2540" spans="4:4" x14ac:dyDescent="0.4">
      <c r="D2540" s="10"/>
    </row>
    <row r="2541" spans="4:4" x14ac:dyDescent="0.4">
      <c r="D2541" s="10"/>
    </row>
    <row r="2542" spans="4:4" x14ac:dyDescent="0.4">
      <c r="D2542" s="10"/>
    </row>
    <row r="2543" spans="4:4" x14ac:dyDescent="0.4">
      <c r="D2543" s="10"/>
    </row>
    <row r="2544" spans="4:4" x14ac:dyDescent="0.4">
      <c r="D2544" s="10"/>
    </row>
    <row r="2545" spans="4:4" x14ac:dyDescent="0.4">
      <c r="D2545" s="10"/>
    </row>
    <row r="2546" spans="4:4" x14ac:dyDescent="0.4">
      <c r="D2546" s="10"/>
    </row>
    <row r="2547" spans="4:4" x14ac:dyDescent="0.4">
      <c r="D2547" s="10"/>
    </row>
    <row r="2548" spans="4:4" x14ac:dyDescent="0.4">
      <c r="D2548" s="10"/>
    </row>
    <row r="2549" spans="4:4" x14ac:dyDescent="0.4">
      <c r="D2549" s="10"/>
    </row>
    <row r="2550" spans="4:4" x14ac:dyDescent="0.4">
      <c r="D2550" s="10"/>
    </row>
    <row r="2551" spans="4:4" x14ac:dyDescent="0.4">
      <c r="D2551" s="10"/>
    </row>
    <row r="2552" spans="4:4" x14ac:dyDescent="0.4">
      <c r="D2552" s="10"/>
    </row>
    <row r="2553" spans="4:4" x14ac:dyDescent="0.4">
      <c r="D2553" s="10"/>
    </row>
    <row r="2554" spans="4:4" x14ac:dyDescent="0.4">
      <c r="D2554" s="10"/>
    </row>
    <row r="2555" spans="4:4" x14ac:dyDescent="0.4">
      <c r="D2555" s="10"/>
    </row>
    <row r="2556" spans="4:4" x14ac:dyDescent="0.4">
      <c r="D2556" s="10"/>
    </row>
    <row r="2557" spans="4:4" x14ac:dyDescent="0.4">
      <c r="D2557" s="10"/>
    </row>
    <row r="2558" spans="4:4" x14ac:dyDescent="0.4">
      <c r="D2558" s="10"/>
    </row>
    <row r="2559" spans="4:4" x14ac:dyDescent="0.4">
      <c r="D2559" s="10"/>
    </row>
    <row r="2560" spans="4:4" x14ac:dyDescent="0.4">
      <c r="D2560" s="10"/>
    </row>
    <row r="2561" spans="4:4" x14ac:dyDescent="0.4">
      <c r="D2561" s="10"/>
    </row>
    <row r="2562" spans="4:4" x14ac:dyDescent="0.4">
      <c r="D2562" s="10"/>
    </row>
    <row r="2563" spans="4:4" x14ac:dyDescent="0.4">
      <c r="D2563" s="10"/>
    </row>
    <row r="2564" spans="4:4" x14ac:dyDescent="0.4">
      <c r="D2564" s="10"/>
    </row>
    <row r="2565" spans="4:4" x14ac:dyDescent="0.4">
      <c r="D2565" s="10"/>
    </row>
    <row r="2566" spans="4:4" x14ac:dyDescent="0.4">
      <c r="D2566" s="10"/>
    </row>
    <row r="2567" spans="4:4" x14ac:dyDescent="0.4">
      <c r="D2567" s="10"/>
    </row>
    <row r="2568" spans="4:4" x14ac:dyDescent="0.4">
      <c r="D2568" s="10"/>
    </row>
    <row r="2569" spans="4:4" x14ac:dyDescent="0.4">
      <c r="D2569" s="10"/>
    </row>
    <row r="2570" spans="4:4" x14ac:dyDescent="0.4">
      <c r="D2570" s="10"/>
    </row>
    <row r="2571" spans="4:4" x14ac:dyDescent="0.4">
      <c r="D2571" s="10"/>
    </row>
    <row r="2572" spans="4:4" x14ac:dyDescent="0.4">
      <c r="D2572" s="10"/>
    </row>
    <row r="2573" spans="4:4" x14ac:dyDescent="0.4">
      <c r="D2573" s="10"/>
    </row>
    <row r="2574" spans="4:4" x14ac:dyDescent="0.4">
      <c r="D2574" s="10"/>
    </row>
    <row r="2575" spans="4:4" x14ac:dyDescent="0.4">
      <c r="D2575" s="10"/>
    </row>
    <row r="2576" spans="4:4" x14ac:dyDescent="0.4">
      <c r="D2576" s="10"/>
    </row>
    <row r="2577" spans="4:4" x14ac:dyDescent="0.4">
      <c r="D2577" s="10"/>
    </row>
    <row r="2578" spans="4:4" x14ac:dyDescent="0.4">
      <c r="D2578" s="10"/>
    </row>
    <row r="2579" spans="4:4" x14ac:dyDescent="0.4">
      <c r="D2579" s="10"/>
    </row>
    <row r="2580" spans="4:4" x14ac:dyDescent="0.4">
      <c r="D2580" s="10"/>
    </row>
    <row r="2581" spans="4:4" x14ac:dyDescent="0.4">
      <c r="D2581" s="10"/>
    </row>
    <row r="2582" spans="4:4" x14ac:dyDescent="0.4">
      <c r="D2582" s="10"/>
    </row>
    <row r="2583" spans="4:4" x14ac:dyDescent="0.4">
      <c r="D2583" s="10"/>
    </row>
    <row r="2584" spans="4:4" x14ac:dyDescent="0.4">
      <c r="D2584" s="10"/>
    </row>
    <row r="2585" spans="4:4" x14ac:dyDescent="0.4">
      <c r="D2585" s="10"/>
    </row>
    <row r="2586" spans="4:4" x14ac:dyDescent="0.4">
      <c r="D2586" s="10"/>
    </row>
    <row r="2587" spans="4:4" x14ac:dyDescent="0.4">
      <c r="D2587" s="10"/>
    </row>
    <row r="2588" spans="4:4" x14ac:dyDescent="0.4">
      <c r="D2588" s="10"/>
    </row>
    <row r="2589" spans="4:4" x14ac:dyDescent="0.4">
      <c r="D2589" s="10"/>
    </row>
    <row r="2590" spans="4:4" x14ac:dyDescent="0.4">
      <c r="D2590" s="10"/>
    </row>
    <row r="2591" spans="4:4" x14ac:dyDescent="0.4">
      <c r="D2591" s="10"/>
    </row>
    <row r="2592" spans="4:4" x14ac:dyDescent="0.4">
      <c r="D2592" s="10"/>
    </row>
    <row r="2593" spans="4:4" x14ac:dyDescent="0.4">
      <c r="D2593" s="10"/>
    </row>
    <row r="2594" spans="4:4" x14ac:dyDescent="0.4">
      <c r="D2594" s="10"/>
    </row>
    <row r="2595" spans="4:4" x14ac:dyDescent="0.4">
      <c r="D2595" s="10"/>
    </row>
    <row r="2596" spans="4:4" x14ac:dyDescent="0.4">
      <c r="D2596" s="10"/>
    </row>
    <row r="2597" spans="4:4" x14ac:dyDescent="0.4">
      <c r="D2597" s="10"/>
    </row>
    <row r="2598" spans="4:4" x14ac:dyDescent="0.4">
      <c r="D2598" s="10"/>
    </row>
    <row r="2599" spans="4:4" x14ac:dyDescent="0.4">
      <c r="D2599" s="10"/>
    </row>
    <row r="2600" spans="4:4" x14ac:dyDescent="0.4">
      <c r="D2600" s="10"/>
    </row>
    <row r="2601" spans="4:4" x14ac:dyDescent="0.4">
      <c r="D2601" s="10"/>
    </row>
    <row r="2602" spans="4:4" x14ac:dyDescent="0.4">
      <c r="D2602" s="10"/>
    </row>
    <row r="2603" spans="4:4" x14ac:dyDescent="0.4">
      <c r="D2603" s="10"/>
    </row>
    <row r="2604" spans="4:4" x14ac:dyDescent="0.4">
      <c r="D2604" s="10"/>
    </row>
    <row r="2605" spans="4:4" x14ac:dyDescent="0.4">
      <c r="D2605" s="10"/>
    </row>
    <row r="2606" spans="4:4" x14ac:dyDescent="0.4">
      <c r="D2606" s="10"/>
    </row>
    <row r="2607" spans="4:4" x14ac:dyDescent="0.4">
      <c r="D2607" s="10"/>
    </row>
    <row r="2608" spans="4:4" x14ac:dyDescent="0.4">
      <c r="D2608" s="10"/>
    </row>
    <row r="2609" spans="4:4" x14ac:dyDescent="0.4">
      <c r="D2609" s="10"/>
    </row>
    <row r="2610" spans="4:4" x14ac:dyDescent="0.4">
      <c r="D2610" s="10"/>
    </row>
    <row r="2611" spans="4:4" x14ac:dyDescent="0.4">
      <c r="D2611" s="10"/>
    </row>
    <row r="2612" spans="4:4" x14ac:dyDescent="0.4">
      <c r="D2612" s="10"/>
    </row>
    <row r="2613" spans="4:4" x14ac:dyDescent="0.4">
      <c r="D2613" s="10"/>
    </row>
    <row r="2614" spans="4:4" x14ac:dyDescent="0.4">
      <c r="D2614" s="10"/>
    </row>
    <row r="2615" spans="4:4" x14ac:dyDescent="0.4">
      <c r="D2615" s="10"/>
    </row>
    <row r="2616" spans="4:4" x14ac:dyDescent="0.4">
      <c r="D2616" s="10"/>
    </row>
    <row r="2617" spans="4:4" x14ac:dyDescent="0.4">
      <c r="D2617" s="10"/>
    </row>
    <row r="2618" spans="4:4" x14ac:dyDescent="0.4">
      <c r="D2618" s="10"/>
    </row>
    <row r="2619" spans="4:4" x14ac:dyDescent="0.4">
      <c r="D2619" s="10"/>
    </row>
    <row r="2620" spans="4:4" x14ac:dyDescent="0.4">
      <c r="D2620" s="10"/>
    </row>
    <row r="2621" spans="4:4" x14ac:dyDescent="0.4">
      <c r="D2621" s="10"/>
    </row>
    <row r="2622" spans="4:4" x14ac:dyDescent="0.4">
      <c r="D2622" s="10"/>
    </row>
    <row r="2623" spans="4:4" x14ac:dyDescent="0.4">
      <c r="D2623" s="10"/>
    </row>
    <row r="2624" spans="4:4" x14ac:dyDescent="0.4">
      <c r="D2624" s="10"/>
    </row>
    <row r="2625" spans="4:4" x14ac:dyDescent="0.4">
      <c r="D2625" s="10"/>
    </row>
    <row r="2626" spans="4:4" x14ac:dyDescent="0.4">
      <c r="D2626" s="10"/>
    </row>
    <row r="2627" spans="4:4" x14ac:dyDescent="0.4">
      <c r="D2627" s="10"/>
    </row>
    <row r="2628" spans="4:4" x14ac:dyDescent="0.4">
      <c r="D2628" s="10"/>
    </row>
    <row r="2629" spans="4:4" x14ac:dyDescent="0.4">
      <c r="D2629" s="10"/>
    </row>
    <row r="2630" spans="4:4" x14ac:dyDescent="0.4">
      <c r="D2630" s="10"/>
    </row>
    <row r="2631" spans="4:4" x14ac:dyDescent="0.4">
      <c r="D2631" s="10"/>
    </row>
    <row r="2632" spans="4:4" x14ac:dyDescent="0.4">
      <c r="D2632" s="10"/>
    </row>
    <row r="2633" spans="4:4" x14ac:dyDescent="0.4">
      <c r="D2633" s="10"/>
    </row>
    <row r="2634" spans="4:4" x14ac:dyDescent="0.4">
      <c r="D2634" s="10"/>
    </row>
    <row r="2635" spans="4:4" x14ac:dyDescent="0.4">
      <c r="D2635" s="10"/>
    </row>
    <row r="2636" spans="4:4" x14ac:dyDescent="0.4">
      <c r="D2636" s="10"/>
    </row>
    <row r="2637" spans="4:4" x14ac:dyDescent="0.4">
      <c r="D2637" s="10"/>
    </row>
    <row r="2638" spans="4:4" x14ac:dyDescent="0.4">
      <c r="D2638" s="10"/>
    </row>
    <row r="2639" spans="4:4" x14ac:dyDescent="0.4">
      <c r="D2639" s="10"/>
    </row>
    <row r="2640" spans="4:4" x14ac:dyDescent="0.4">
      <c r="D2640" s="10"/>
    </row>
    <row r="2641" spans="4:4" x14ac:dyDescent="0.4">
      <c r="D2641" s="10"/>
    </row>
    <row r="2642" spans="4:4" x14ac:dyDescent="0.4">
      <c r="D2642" s="10"/>
    </row>
    <row r="2643" spans="4:4" x14ac:dyDescent="0.4">
      <c r="D2643" s="10"/>
    </row>
    <row r="2644" spans="4:4" x14ac:dyDescent="0.4">
      <c r="D2644" s="10"/>
    </row>
    <row r="2645" spans="4:4" x14ac:dyDescent="0.4">
      <c r="D2645" s="10"/>
    </row>
    <row r="2646" spans="4:4" x14ac:dyDescent="0.4">
      <c r="D2646" s="10"/>
    </row>
    <row r="2647" spans="4:4" x14ac:dyDescent="0.4">
      <c r="D2647" s="10"/>
    </row>
    <row r="2648" spans="4:4" x14ac:dyDescent="0.4">
      <c r="D2648" s="10"/>
    </row>
    <row r="2649" spans="4:4" x14ac:dyDescent="0.4">
      <c r="D2649" s="10"/>
    </row>
    <row r="2650" spans="4:4" x14ac:dyDescent="0.4">
      <c r="D2650" s="10"/>
    </row>
    <row r="2651" spans="4:4" x14ac:dyDescent="0.4">
      <c r="D2651" s="10"/>
    </row>
    <row r="2652" spans="4:4" x14ac:dyDescent="0.4">
      <c r="D2652" s="10"/>
    </row>
    <row r="2653" spans="4:4" x14ac:dyDescent="0.4">
      <c r="D2653" s="10"/>
    </row>
    <row r="2654" spans="4:4" x14ac:dyDescent="0.4">
      <c r="D2654" s="10"/>
    </row>
    <row r="2655" spans="4:4" x14ac:dyDescent="0.4">
      <c r="D2655" s="10"/>
    </row>
    <row r="2656" spans="4:4" x14ac:dyDescent="0.4">
      <c r="D2656" s="10"/>
    </row>
    <row r="2657" spans="4:4" x14ac:dyDescent="0.4">
      <c r="D2657" s="10"/>
    </row>
    <row r="2658" spans="4:4" x14ac:dyDescent="0.4">
      <c r="D2658" s="10"/>
    </row>
    <row r="2659" spans="4:4" x14ac:dyDescent="0.4">
      <c r="D2659" s="10"/>
    </row>
    <row r="2660" spans="4:4" x14ac:dyDescent="0.4">
      <c r="D2660" s="10"/>
    </row>
    <row r="2661" spans="4:4" x14ac:dyDescent="0.4">
      <c r="D2661" s="10"/>
    </row>
    <row r="2662" spans="4:4" x14ac:dyDescent="0.4">
      <c r="D2662" s="10"/>
    </row>
    <row r="2663" spans="4:4" x14ac:dyDescent="0.4">
      <c r="D2663" s="10"/>
    </row>
    <row r="2664" spans="4:4" x14ac:dyDescent="0.4">
      <c r="D2664" s="10"/>
    </row>
    <row r="2665" spans="4:4" x14ac:dyDescent="0.4">
      <c r="D2665" s="10"/>
    </row>
    <row r="2666" spans="4:4" x14ac:dyDescent="0.4">
      <c r="D2666" s="10"/>
    </row>
    <row r="2667" spans="4:4" x14ac:dyDescent="0.4">
      <c r="D2667" s="10"/>
    </row>
    <row r="2668" spans="4:4" x14ac:dyDescent="0.4">
      <c r="D2668" s="10"/>
    </row>
    <row r="2669" spans="4:4" x14ac:dyDescent="0.4">
      <c r="D2669" s="10"/>
    </row>
    <row r="2670" spans="4:4" x14ac:dyDescent="0.4">
      <c r="D2670" s="10"/>
    </row>
    <row r="2671" spans="4:4" x14ac:dyDescent="0.4">
      <c r="D2671" s="10"/>
    </row>
    <row r="2672" spans="4:4" x14ac:dyDescent="0.4">
      <c r="D2672" s="10"/>
    </row>
    <row r="2673" spans="4:4" x14ac:dyDescent="0.4">
      <c r="D2673" s="10"/>
    </row>
    <row r="2674" spans="4:4" x14ac:dyDescent="0.4">
      <c r="D2674" s="10"/>
    </row>
    <row r="2675" spans="4:4" x14ac:dyDescent="0.4">
      <c r="D2675" s="10"/>
    </row>
    <row r="2676" spans="4:4" x14ac:dyDescent="0.4">
      <c r="D2676" s="10"/>
    </row>
    <row r="2677" spans="4:4" x14ac:dyDescent="0.4">
      <c r="D2677" s="10"/>
    </row>
    <row r="2678" spans="4:4" x14ac:dyDescent="0.4">
      <c r="D2678" s="10"/>
    </row>
    <row r="2679" spans="4:4" x14ac:dyDescent="0.4">
      <c r="D2679" s="10"/>
    </row>
    <row r="2680" spans="4:4" x14ac:dyDescent="0.4">
      <c r="D2680" s="10"/>
    </row>
    <row r="2681" spans="4:4" x14ac:dyDescent="0.4">
      <c r="D2681" s="10"/>
    </row>
    <row r="2682" spans="4:4" x14ac:dyDescent="0.4">
      <c r="D2682" s="10"/>
    </row>
    <row r="2683" spans="4:4" x14ac:dyDescent="0.4">
      <c r="D2683" s="10"/>
    </row>
    <row r="2684" spans="4:4" x14ac:dyDescent="0.4">
      <c r="D2684" s="10"/>
    </row>
    <row r="2685" spans="4:4" x14ac:dyDescent="0.4">
      <c r="D2685" s="10"/>
    </row>
    <row r="2686" spans="4:4" x14ac:dyDescent="0.4">
      <c r="D2686" s="10"/>
    </row>
    <row r="2687" spans="4:4" x14ac:dyDescent="0.4">
      <c r="D2687" s="10"/>
    </row>
    <row r="2688" spans="4:4" x14ac:dyDescent="0.4">
      <c r="D2688" s="10"/>
    </row>
    <row r="2689" spans="4:4" x14ac:dyDescent="0.4">
      <c r="D2689" s="10"/>
    </row>
    <row r="2690" spans="4:4" x14ac:dyDescent="0.4">
      <c r="D2690" s="10"/>
    </row>
    <row r="2691" spans="4:4" x14ac:dyDescent="0.4">
      <c r="D2691" s="10"/>
    </row>
    <row r="2692" spans="4:4" x14ac:dyDescent="0.4">
      <c r="D2692" s="10"/>
    </row>
    <row r="2693" spans="4:4" x14ac:dyDescent="0.4">
      <c r="D2693" s="10"/>
    </row>
    <row r="2694" spans="4:4" x14ac:dyDescent="0.4">
      <c r="D2694" s="10"/>
    </row>
    <row r="2695" spans="4:4" x14ac:dyDescent="0.4">
      <c r="D2695" s="10"/>
    </row>
    <row r="2696" spans="4:4" x14ac:dyDescent="0.4">
      <c r="D2696" s="10"/>
    </row>
    <row r="2697" spans="4:4" x14ac:dyDescent="0.4">
      <c r="D2697" s="10"/>
    </row>
    <row r="2698" spans="4:4" x14ac:dyDescent="0.4">
      <c r="D2698" s="10"/>
    </row>
    <row r="2699" spans="4:4" x14ac:dyDescent="0.4">
      <c r="D2699" s="10"/>
    </row>
    <row r="2700" spans="4:4" x14ac:dyDescent="0.4">
      <c r="D2700" s="10"/>
    </row>
    <row r="2701" spans="4:4" x14ac:dyDescent="0.4">
      <c r="D2701" s="10"/>
    </row>
    <row r="2702" spans="4:4" x14ac:dyDescent="0.4">
      <c r="D2702" s="10"/>
    </row>
    <row r="2703" spans="4:4" x14ac:dyDescent="0.4">
      <c r="D2703" s="10"/>
    </row>
    <row r="2704" spans="4:4" x14ac:dyDescent="0.4">
      <c r="D2704" s="10"/>
    </row>
    <row r="2705" spans="4:4" x14ac:dyDescent="0.4">
      <c r="D2705" s="10"/>
    </row>
    <row r="2706" spans="4:4" x14ac:dyDescent="0.4">
      <c r="D2706" s="10"/>
    </row>
    <row r="2707" spans="4:4" x14ac:dyDescent="0.4">
      <c r="D2707" s="10"/>
    </row>
    <row r="2708" spans="4:4" x14ac:dyDescent="0.4">
      <c r="D2708" s="10"/>
    </row>
    <row r="2709" spans="4:4" x14ac:dyDescent="0.4">
      <c r="D2709" s="10"/>
    </row>
    <row r="2710" spans="4:4" x14ac:dyDescent="0.4">
      <c r="D2710" s="10"/>
    </row>
    <row r="2711" spans="4:4" x14ac:dyDescent="0.4">
      <c r="D2711" s="10"/>
    </row>
    <row r="2712" spans="4:4" x14ac:dyDescent="0.4">
      <c r="D2712" s="10"/>
    </row>
    <row r="2713" spans="4:4" x14ac:dyDescent="0.4">
      <c r="D2713" s="10"/>
    </row>
    <row r="2714" spans="4:4" x14ac:dyDescent="0.4">
      <c r="D2714" s="10"/>
    </row>
    <row r="2715" spans="4:4" x14ac:dyDescent="0.4">
      <c r="D2715" s="10"/>
    </row>
    <row r="2716" spans="4:4" x14ac:dyDescent="0.4">
      <c r="D2716" s="10"/>
    </row>
    <row r="2717" spans="4:4" x14ac:dyDescent="0.4">
      <c r="D2717" s="10"/>
    </row>
    <row r="2718" spans="4:4" x14ac:dyDescent="0.4">
      <c r="D2718" s="10"/>
    </row>
    <row r="2719" spans="4:4" x14ac:dyDescent="0.4">
      <c r="D2719" s="10"/>
    </row>
    <row r="2720" spans="4:4" x14ac:dyDescent="0.4">
      <c r="D2720" s="10"/>
    </row>
    <row r="2721" spans="4:4" x14ac:dyDescent="0.4">
      <c r="D2721" s="10"/>
    </row>
    <row r="2722" spans="4:4" x14ac:dyDescent="0.4">
      <c r="D2722" s="10"/>
    </row>
    <row r="2723" spans="4:4" x14ac:dyDescent="0.4">
      <c r="D2723" s="10"/>
    </row>
    <row r="2724" spans="4:4" x14ac:dyDescent="0.4">
      <c r="D2724" s="10"/>
    </row>
    <row r="2725" spans="4:4" x14ac:dyDescent="0.4">
      <c r="D2725" s="10"/>
    </row>
    <row r="2726" spans="4:4" x14ac:dyDescent="0.4">
      <c r="D2726" s="10"/>
    </row>
    <row r="2727" spans="4:4" x14ac:dyDescent="0.4">
      <c r="D2727" s="10"/>
    </row>
    <row r="2728" spans="4:4" x14ac:dyDescent="0.4">
      <c r="D2728" s="10"/>
    </row>
    <row r="2729" spans="4:4" x14ac:dyDescent="0.4">
      <c r="D2729" s="10"/>
    </row>
    <row r="2730" spans="4:4" x14ac:dyDescent="0.4">
      <c r="D2730" s="10"/>
    </row>
    <row r="2731" spans="4:4" x14ac:dyDescent="0.4">
      <c r="D2731" s="10"/>
    </row>
    <row r="2732" spans="4:4" x14ac:dyDescent="0.4">
      <c r="D2732" s="10"/>
    </row>
    <row r="2733" spans="4:4" x14ac:dyDescent="0.4">
      <c r="D2733" s="10"/>
    </row>
    <row r="2734" spans="4:4" x14ac:dyDescent="0.4">
      <c r="D2734" s="10"/>
    </row>
    <row r="2735" spans="4:4" x14ac:dyDescent="0.4">
      <c r="D2735" s="10"/>
    </row>
    <row r="2736" spans="4:4" x14ac:dyDescent="0.4">
      <c r="D2736" s="10"/>
    </row>
    <row r="2737" spans="4:4" x14ac:dyDescent="0.4">
      <c r="D2737" s="10"/>
    </row>
    <row r="2738" spans="4:4" x14ac:dyDescent="0.4">
      <c r="D2738" s="10"/>
    </row>
    <row r="2739" spans="4:4" x14ac:dyDescent="0.4">
      <c r="D2739" s="10"/>
    </row>
    <row r="2740" spans="4:4" x14ac:dyDescent="0.4">
      <c r="D2740" s="10"/>
    </row>
    <row r="2741" spans="4:4" x14ac:dyDescent="0.4">
      <c r="D2741" s="10"/>
    </row>
    <row r="2742" spans="4:4" x14ac:dyDescent="0.4">
      <c r="D2742" s="10"/>
    </row>
    <row r="2743" spans="4:4" x14ac:dyDescent="0.4">
      <c r="D2743" s="10"/>
    </row>
    <row r="2744" spans="4:4" x14ac:dyDescent="0.4">
      <c r="D2744" s="10"/>
    </row>
    <row r="2745" spans="4:4" x14ac:dyDescent="0.4">
      <c r="D2745" s="10"/>
    </row>
    <row r="2746" spans="4:4" x14ac:dyDescent="0.4">
      <c r="D2746" s="10"/>
    </row>
    <row r="2747" spans="4:4" x14ac:dyDescent="0.4">
      <c r="D2747" s="10"/>
    </row>
    <row r="2748" spans="4:4" x14ac:dyDescent="0.4">
      <c r="D2748" s="10"/>
    </row>
    <row r="2749" spans="4:4" x14ac:dyDescent="0.4">
      <c r="D2749" s="10"/>
    </row>
    <row r="2750" spans="4:4" x14ac:dyDescent="0.4">
      <c r="D2750" s="10"/>
    </row>
    <row r="2751" spans="4:4" x14ac:dyDescent="0.4">
      <c r="D2751" s="10"/>
    </row>
    <row r="2752" spans="4:4" x14ac:dyDescent="0.4">
      <c r="D2752" s="10"/>
    </row>
    <row r="2753" spans="4:4" x14ac:dyDescent="0.4">
      <c r="D2753" s="10"/>
    </row>
    <row r="2754" spans="4:4" x14ac:dyDescent="0.4">
      <c r="D2754" s="10"/>
    </row>
    <row r="2755" spans="4:4" x14ac:dyDescent="0.4">
      <c r="D2755" s="10"/>
    </row>
    <row r="2756" spans="4:4" x14ac:dyDescent="0.4">
      <c r="D2756" s="10"/>
    </row>
    <row r="2757" spans="4:4" x14ac:dyDescent="0.4">
      <c r="D2757" s="10"/>
    </row>
    <row r="2758" spans="4:4" x14ac:dyDescent="0.4">
      <c r="D2758" s="10"/>
    </row>
    <row r="2759" spans="4:4" x14ac:dyDescent="0.4">
      <c r="D2759" s="10"/>
    </row>
    <row r="2760" spans="4:4" x14ac:dyDescent="0.4">
      <c r="D2760" s="10"/>
    </row>
    <row r="2761" spans="4:4" x14ac:dyDescent="0.4">
      <c r="D2761" s="10"/>
    </row>
    <row r="2762" spans="4:4" x14ac:dyDescent="0.4">
      <c r="D2762" s="10"/>
    </row>
    <row r="2763" spans="4:4" x14ac:dyDescent="0.4">
      <c r="D2763" s="10"/>
    </row>
    <row r="2764" spans="4:4" x14ac:dyDescent="0.4">
      <c r="D2764" s="10"/>
    </row>
    <row r="2765" spans="4:4" x14ac:dyDescent="0.4">
      <c r="D2765" s="10"/>
    </row>
    <row r="2766" spans="4:4" x14ac:dyDescent="0.4">
      <c r="D2766" s="10"/>
    </row>
    <row r="2767" spans="4:4" x14ac:dyDescent="0.4">
      <c r="D2767" s="10"/>
    </row>
    <row r="2768" spans="4:4" x14ac:dyDescent="0.4">
      <c r="D2768" s="10"/>
    </row>
    <row r="2769" spans="4:4" x14ac:dyDescent="0.4">
      <c r="D2769" s="10"/>
    </row>
    <row r="2770" spans="4:4" x14ac:dyDescent="0.4">
      <c r="D2770" s="10"/>
    </row>
    <row r="2771" spans="4:4" x14ac:dyDescent="0.4">
      <c r="D2771" s="10"/>
    </row>
    <row r="2772" spans="4:4" x14ac:dyDescent="0.4">
      <c r="D2772" s="10"/>
    </row>
    <row r="2773" spans="4:4" x14ac:dyDescent="0.4">
      <c r="D2773" s="10"/>
    </row>
    <row r="2774" spans="4:4" x14ac:dyDescent="0.4">
      <c r="D2774" s="10"/>
    </row>
    <row r="2775" spans="4:4" x14ac:dyDescent="0.4">
      <c r="D2775" s="10"/>
    </row>
    <row r="2776" spans="4:4" x14ac:dyDescent="0.4">
      <c r="D2776" s="10"/>
    </row>
    <row r="2777" spans="4:4" x14ac:dyDescent="0.4">
      <c r="D2777" s="10"/>
    </row>
    <row r="2778" spans="4:4" x14ac:dyDescent="0.4">
      <c r="D2778" s="10"/>
    </row>
    <row r="2779" spans="4:4" x14ac:dyDescent="0.4">
      <c r="D2779" s="10"/>
    </row>
    <row r="2780" spans="4:4" x14ac:dyDescent="0.4">
      <c r="D2780" s="10"/>
    </row>
    <row r="2781" spans="4:4" x14ac:dyDescent="0.4">
      <c r="D2781" s="10"/>
    </row>
    <row r="2782" spans="4:4" x14ac:dyDescent="0.4">
      <c r="D2782" s="10"/>
    </row>
    <row r="2783" spans="4:4" x14ac:dyDescent="0.4">
      <c r="D2783" s="10"/>
    </row>
    <row r="2784" spans="4:4" x14ac:dyDescent="0.4">
      <c r="D2784" s="10"/>
    </row>
    <row r="2785" spans="4:4" x14ac:dyDescent="0.4">
      <c r="D2785" s="10"/>
    </row>
    <row r="2786" spans="4:4" x14ac:dyDescent="0.4">
      <c r="D2786" s="10"/>
    </row>
    <row r="2787" spans="4:4" x14ac:dyDescent="0.4">
      <c r="D2787" s="10"/>
    </row>
    <row r="2788" spans="4:4" x14ac:dyDescent="0.4">
      <c r="D2788" s="10"/>
    </row>
    <row r="2789" spans="4:4" x14ac:dyDescent="0.4">
      <c r="D2789" s="10"/>
    </row>
    <row r="2790" spans="4:4" x14ac:dyDescent="0.4">
      <c r="D2790" s="10"/>
    </row>
    <row r="2791" spans="4:4" x14ac:dyDescent="0.4">
      <c r="D2791" s="10"/>
    </row>
    <row r="2792" spans="4:4" x14ac:dyDescent="0.4">
      <c r="D2792" s="10"/>
    </row>
    <row r="2793" spans="4:4" x14ac:dyDescent="0.4">
      <c r="D2793" s="10"/>
    </row>
    <row r="2794" spans="4:4" x14ac:dyDescent="0.4">
      <c r="D2794" s="10"/>
    </row>
    <row r="2795" spans="4:4" x14ac:dyDescent="0.4">
      <c r="D2795" s="10"/>
    </row>
    <row r="2796" spans="4:4" x14ac:dyDescent="0.4">
      <c r="D2796" s="10"/>
    </row>
    <row r="2797" spans="4:4" x14ac:dyDescent="0.4">
      <c r="D2797" s="10"/>
    </row>
    <row r="2798" spans="4:4" x14ac:dyDescent="0.4">
      <c r="D2798" s="10"/>
    </row>
    <row r="2799" spans="4:4" x14ac:dyDescent="0.4">
      <c r="D2799" s="10"/>
    </row>
    <row r="2800" spans="4:4" x14ac:dyDescent="0.4">
      <c r="D2800" s="10"/>
    </row>
    <row r="2801" spans="4:4" x14ac:dyDescent="0.4">
      <c r="D2801" s="10"/>
    </row>
    <row r="2802" spans="4:4" x14ac:dyDescent="0.4">
      <c r="D2802" s="10"/>
    </row>
    <row r="2803" spans="4:4" x14ac:dyDescent="0.4">
      <c r="D2803" s="10"/>
    </row>
    <row r="2804" spans="4:4" x14ac:dyDescent="0.4">
      <c r="D2804" s="10"/>
    </row>
    <row r="2805" spans="4:4" x14ac:dyDescent="0.4">
      <c r="D2805" s="10"/>
    </row>
    <row r="2806" spans="4:4" x14ac:dyDescent="0.4">
      <c r="D2806" s="10"/>
    </row>
    <row r="2807" spans="4:4" x14ac:dyDescent="0.4">
      <c r="D2807" s="10"/>
    </row>
    <row r="2808" spans="4:4" x14ac:dyDescent="0.4">
      <c r="D2808" s="10"/>
    </row>
    <row r="2809" spans="4:4" x14ac:dyDescent="0.4">
      <c r="D2809" s="10"/>
    </row>
    <row r="2810" spans="4:4" x14ac:dyDescent="0.4">
      <c r="D2810" s="10"/>
    </row>
    <row r="2811" spans="4:4" x14ac:dyDescent="0.4">
      <c r="D2811" s="10"/>
    </row>
    <row r="2812" spans="4:4" x14ac:dyDescent="0.4">
      <c r="D2812" s="10"/>
    </row>
    <row r="2813" spans="4:4" x14ac:dyDescent="0.4">
      <c r="D2813" s="10"/>
    </row>
    <row r="2814" spans="4:4" x14ac:dyDescent="0.4">
      <c r="D2814" s="10"/>
    </row>
    <row r="2815" spans="4:4" x14ac:dyDescent="0.4">
      <c r="D2815" s="10"/>
    </row>
    <row r="2816" spans="4:4" x14ac:dyDescent="0.4">
      <c r="D2816" s="10"/>
    </row>
    <row r="2817" spans="4:4" x14ac:dyDescent="0.4">
      <c r="D2817" s="10"/>
    </row>
    <row r="2818" spans="4:4" x14ac:dyDescent="0.4">
      <c r="D2818" s="10"/>
    </row>
    <row r="2819" spans="4:4" x14ac:dyDescent="0.4">
      <c r="D2819" s="10"/>
    </row>
    <row r="2820" spans="4:4" x14ac:dyDescent="0.4">
      <c r="D2820" s="10"/>
    </row>
    <row r="2821" spans="4:4" x14ac:dyDescent="0.4">
      <c r="D2821" s="10"/>
    </row>
    <row r="2822" spans="4:4" x14ac:dyDescent="0.4">
      <c r="D2822" s="10"/>
    </row>
    <row r="2823" spans="4:4" x14ac:dyDescent="0.4">
      <c r="D2823" s="10"/>
    </row>
    <row r="2824" spans="4:4" x14ac:dyDescent="0.4">
      <c r="D2824" s="10"/>
    </row>
    <row r="2825" spans="4:4" x14ac:dyDescent="0.4">
      <c r="D2825" s="10"/>
    </row>
    <row r="2826" spans="4:4" x14ac:dyDescent="0.4">
      <c r="D2826" s="10"/>
    </row>
    <row r="2827" spans="4:4" x14ac:dyDescent="0.4">
      <c r="D2827" s="10"/>
    </row>
    <row r="2828" spans="4:4" x14ac:dyDescent="0.4">
      <c r="D2828" s="10"/>
    </row>
    <row r="2829" spans="4:4" x14ac:dyDescent="0.4">
      <c r="D2829" s="10"/>
    </row>
    <row r="2830" spans="4:4" x14ac:dyDescent="0.4">
      <c r="D2830" s="10"/>
    </row>
    <row r="2831" spans="4:4" x14ac:dyDescent="0.4">
      <c r="D2831" s="10"/>
    </row>
    <row r="2832" spans="4:4" x14ac:dyDescent="0.4">
      <c r="D2832" s="10"/>
    </row>
    <row r="2833" spans="4:4" x14ac:dyDescent="0.4">
      <c r="D2833" s="10"/>
    </row>
    <row r="2834" spans="4:4" x14ac:dyDescent="0.4">
      <c r="D2834" s="10"/>
    </row>
    <row r="2835" spans="4:4" x14ac:dyDescent="0.4">
      <c r="D2835" s="10"/>
    </row>
    <row r="2836" spans="4:4" x14ac:dyDescent="0.4">
      <c r="D2836" s="10"/>
    </row>
    <row r="2837" spans="4:4" x14ac:dyDescent="0.4">
      <c r="D2837" s="10"/>
    </row>
    <row r="2838" spans="4:4" x14ac:dyDescent="0.4">
      <c r="D2838" s="10"/>
    </row>
    <row r="2839" spans="4:4" x14ac:dyDescent="0.4">
      <c r="D2839" s="10"/>
    </row>
    <row r="2840" spans="4:4" x14ac:dyDescent="0.4">
      <c r="D2840" s="10"/>
    </row>
    <row r="2841" spans="4:4" x14ac:dyDescent="0.4">
      <c r="D2841" s="10"/>
    </row>
    <row r="2842" spans="4:4" x14ac:dyDescent="0.4">
      <c r="D2842" s="10"/>
    </row>
    <row r="2843" spans="4:4" x14ac:dyDescent="0.4">
      <c r="D2843" s="10"/>
    </row>
    <row r="2844" spans="4:4" x14ac:dyDescent="0.4">
      <c r="D2844" s="10"/>
    </row>
    <row r="2845" spans="4:4" x14ac:dyDescent="0.4">
      <c r="D2845" s="10"/>
    </row>
    <row r="2846" spans="4:4" x14ac:dyDescent="0.4">
      <c r="D2846" s="10"/>
    </row>
    <row r="2847" spans="4:4" x14ac:dyDescent="0.4">
      <c r="D2847" s="10"/>
    </row>
    <row r="2848" spans="4:4" x14ac:dyDescent="0.4">
      <c r="D2848" s="10"/>
    </row>
    <row r="2849" spans="4:4" x14ac:dyDescent="0.4">
      <c r="D2849" s="10"/>
    </row>
    <row r="2850" spans="4:4" x14ac:dyDescent="0.4">
      <c r="D2850" s="10"/>
    </row>
    <row r="2851" spans="4:4" x14ac:dyDescent="0.4">
      <c r="D2851" s="10"/>
    </row>
    <row r="2852" spans="4:4" x14ac:dyDescent="0.4">
      <c r="D2852" s="10"/>
    </row>
    <row r="2853" spans="4:4" x14ac:dyDescent="0.4">
      <c r="D2853" s="10"/>
    </row>
    <row r="2854" spans="4:4" x14ac:dyDescent="0.4">
      <c r="D2854" s="10"/>
    </row>
    <row r="2855" spans="4:4" x14ac:dyDescent="0.4">
      <c r="D2855" s="10"/>
    </row>
    <row r="2856" spans="4:4" x14ac:dyDescent="0.4">
      <c r="D2856" s="10"/>
    </row>
    <row r="2857" spans="4:4" x14ac:dyDescent="0.4">
      <c r="D2857" s="10"/>
    </row>
    <row r="2858" spans="4:4" x14ac:dyDescent="0.4">
      <c r="D2858" s="10"/>
    </row>
    <row r="2859" spans="4:4" x14ac:dyDescent="0.4">
      <c r="D2859" s="10"/>
    </row>
    <row r="2860" spans="4:4" x14ac:dyDescent="0.4">
      <c r="D2860" s="10"/>
    </row>
    <row r="2861" spans="4:4" x14ac:dyDescent="0.4">
      <c r="D2861" s="10"/>
    </row>
    <row r="2862" spans="4:4" x14ac:dyDescent="0.4">
      <c r="D2862" s="10"/>
    </row>
    <row r="2863" spans="4:4" x14ac:dyDescent="0.4">
      <c r="D2863" s="10"/>
    </row>
    <row r="2864" spans="4:4" x14ac:dyDescent="0.4">
      <c r="D2864" s="10"/>
    </row>
    <row r="2865" spans="4:4" x14ac:dyDescent="0.4">
      <c r="D2865" s="10"/>
    </row>
    <row r="2866" spans="4:4" x14ac:dyDescent="0.4">
      <c r="D2866" s="10"/>
    </row>
    <row r="2867" spans="4:4" x14ac:dyDescent="0.4">
      <c r="D2867" s="10"/>
    </row>
    <row r="2868" spans="4:4" x14ac:dyDescent="0.4">
      <c r="D2868" s="10"/>
    </row>
    <row r="2869" spans="4:4" x14ac:dyDescent="0.4">
      <c r="D2869" s="10"/>
    </row>
    <row r="2870" spans="4:4" x14ac:dyDescent="0.4">
      <c r="D2870" s="10"/>
    </row>
    <row r="2871" spans="4:4" x14ac:dyDescent="0.4">
      <c r="D2871" s="10"/>
    </row>
    <row r="2872" spans="4:4" x14ac:dyDescent="0.4">
      <c r="D2872" s="10"/>
    </row>
    <row r="2873" spans="4:4" x14ac:dyDescent="0.4">
      <c r="D2873" s="10"/>
    </row>
    <row r="2874" spans="4:4" x14ac:dyDescent="0.4">
      <c r="D2874" s="10"/>
    </row>
    <row r="2875" spans="4:4" x14ac:dyDescent="0.4">
      <c r="D2875" s="10"/>
    </row>
    <row r="2876" spans="4:4" x14ac:dyDescent="0.4">
      <c r="D2876" s="10"/>
    </row>
    <row r="2877" spans="4:4" x14ac:dyDescent="0.4">
      <c r="D2877" s="10"/>
    </row>
    <row r="2878" spans="4:4" x14ac:dyDescent="0.4">
      <c r="D2878" s="10"/>
    </row>
    <row r="2879" spans="4:4" x14ac:dyDescent="0.4">
      <c r="D2879" s="10"/>
    </row>
    <row r="2880" spans="4:4" x14ac:dyDescent="0.4">
      <c r="D2880" s="10"/>
    </row>
    <row r="2881" spans="4:4" x14ac:dyDescent="0.4">
      <c r="D2881" s="10"/>
    </row>
    <row r="2882" spans="4:4" x14ac:dyDescent="0.4">
      <c r="D2882" s="10"/>
    </row>
    <row r="2883" spans="4:4" x14ac:dyDescent="0.4">
      <c r="D2883" s="10"/>
    </row>
    <row r="2884" spans="4:4" x14ac:dyDescent="0.4">
      <c r="D2884" s="10"/>
    </row>
    <row r="2885" spans="4:4" x14ac:dyDescent="0.4">
      <c r="D2885" s="10"/>
    </row>
    <row r="2886" spans="4:4" x14ac:dyDescent="0.4">
      <c r="D2886" s="10"/>
    </row>
    <row r="2887" spans="4:4" x14ac:dyDescent="0.4">
      <c r="D2887" s="10"/>
    </row>
    <row r="2888" spans="4:4" x14ac:dyDescent="0.4">
      <c r="D2888" s="10"/>
    </row>
    <row r="2889" spans="4:4" x14ac:dyDescent="0.4">
      <c r="D2889" s="10"/>
    </row>
    <row r="2890" spans="4:4" x14ac:dyDescent="0.4">
      <c r="D2890" s="10"/>
    </row>
    <row r="2891" spans="4:4" x14ac:dyDescent="0.4">
      <c r="D2891" s="10"/>
    </row>
    <row r="2892" spans="4:4" x14ac:dyDescent="0.4">
      <c r="D2892" s="10"/>
    </row>
    <row r="2893" spans="4:4" x14ac:dyDescent="0.4">
      <c r="D2893" s="10"/>
    </row>
    <row r="2894" spans="4:4" x14ac:dyDescent="0.4">
      <c r="D2894" s="10"/>
    </row>
    <row r="2895" spans="4:4" x14ac:dyDescent="0.4">
      <c r="D2895" s="10"/>
    </row>
    <row r="2896" spans="4:4" x14ac:dyDescent="0.4">
      <c r="D2896" s="10"/>
    </row>
    <row r="2897" spans="4:4" x14ac:dyDescent="0.4">
      <c r="D2897" s="10"/>
    </row>
    <row r="2898" spans="4:4" x14ac:dyDescent="0.4">
      <c r="D2898" s="10"/>
    </row>
    <row r="2899" spans="4:4" x14ac:dyDescent="0.4">
      <c r="D2899" s="10"/>
    </row>
    <row r="2900" spans="4:4" x14ac:dyDescent="0.4">
      <c r="D2900" s="10"/>
    </row>
    <row r="2901" spans="4:4" x14ac:dyDescent="0.4">
      <c r="D2901" s="10"/>
    </row>
    <row r="2902" spans="4:4" x14ac:dyDescent="0.4">
      <c r="D2902" s="10"/>
    </row>
    <row r="2903" spans="4:4" x14ac:dyDescent="0.4">
      <c r="D2903" s="10"/>
    </row>
    <row r="2904" spans="4:4" x14ac:dyDescent="0.4">
      <c r="D2904" s="10"/>
    </row>
    <row r="2905" spans="4:4" x14ac:dyDescent="0.4">
      <c r="D2905" s="10"/>
    </row>
    <row r="2906" spans="4:4" x14ac:dyDescent="0.4">
      <c r="D2906" s="10"/>
    </row>
    <row r="2907" spans="4:4" x14ac:dyDescent="0.4">
      <c r="D2907" s="10"/>
    </row>
    <row r="2908" spans="4:4" x14ac:dyDescent="0.4">
      <c r="D2908" s="10"/>
    </row>
    <row r="2909" spans="4:4" x14ac:dyDescent="0.4">
      <c r="D2909" s="10"/>
    </row>
    <row r="2910" spans="4:4" x14ac:dyDescent="0.4">
      <c r="D2910" s="10"/>
    </row>
    <row r="2911" spans="4:4" x14ac:dyDescent="0.4">
      <c r="D2911" s="10"/>
    </row>
    <row r="2912" spans="4:4" x14ac:dyDescent="0.4">
      <c r="D2912" s="10"/>
    </row>
    <row r="2913" spans="4:4" x14ac:dyDescent="0.4">
      <c r="D2913" s="10"/>
    </row>
    <row r="2914" spans="4:4" x14ac:dyDescent="0.4">
      <c r="D2914" s="10"/>
    </row>
    <row r="2915" spans="4:4" x14ac:dyDescent="0.4">
      <c r="D2915" s="10"/>
    </row>
    <row r="2916" spans="4:4" x14ac:dyDescent="0.4">
      <c r="D2916" s="10"/>
    </row>
    <row r="2917" spans="4:4" x14ac:dyDescent="0.4">
      <c r="D2917" s="10"/>
    </row>
    <row r="2918" spans="4:4" x14ac:dyDescent="0.4">
      <c r="D2918" s="10"/>
    </row>
    <row r="2919" spans="4:4" x14ac:dyDescent="0.4">
      <c r="D2919" s="10"/>
    </row>
    <row r="2920" spans="4:4" x14ac:dyDescent="0.4">
      <c r="D2920" s="10"/>
    </row>
    <row r="2921" spans="4:4" x14ac:dyDescent="0.4">
      <c r="D2921" s="10"/>
    </row>
    <row r="2922" spans="4:4" x14ac:dyDescent="0.4">
      <c r="D2922" s="10"/>
    </row>
    <row r="2923" spans="4:4" x14ac:dyDescent="0.4">
      <c r="D2923" s="10"/>
    </row>
    <row r="2924" spans="4:4" x14ac:dyDescent="0.4">
      <c r="D2924" s="10"/>
    </row>
    <row r="2925" spans="4:4" x14ac:dyDescent="0.4">
      <c r="D2925" s="10"/>
    </row>
    <row r="2926" spans="4:4" x14ac:dyDescent="0.4">
      <c r="D2926" s="10"/>
    </row>
    <row r="2927" spans="4:4" x14ac:dyDescent="0.4">
      <c r="D2927" s="10"/>
    </row>
    <row r="2928" spans="4:4" x14ac:dyDescent="0.4">
      <c r="D2928" s="10"/>
    </row>
    <row r="2929" spans="4:4" x14ac:dyDescent="0.4">
      <c r="D2929" s="10"/>
    </row>
    <row r="2930" spans="4:4" x14ac:dyDescent="0.4">
      <c r="D2930" s="10"/>
    </row>
    <row r="2931" spans="4:4" x14ac:dyDescent="0.4">
      <c r="D2931" s="10"/>
    </row>
    <row r="2932" spans="4:4" x14ac:dyDescent="0.4">
      <c r="D2932" s="10"/>
    </row>
    <row r="2933" spans="4:4" x14ac:dyDescent="0.4">
      <c r="D2933" s="10"/>
    </row>
    <row r="2934" spans="4:4" x14ac:dyDescent="0.4">
      <c r="D2934" s="10"/>
    </row>
    <row r="2935" spans="4:4" x14ac:dyDescent="0.4">
      <c r="D2935" s="10"/>
    </row>
    <row r="2936" spans="4:4" x14ac:dyDescent="0.4">
      <c r="D2936" s="10"/>
    </row>
    <row r="2937" spans="4:4" x14ac:dyDescent="0.4">
      <c r="D2937" s="10"/>
    </row>
    <row r="2938" spans="4:4" x14ac:dyDescent="0.4">
      <c r="D2938" s="10"/>
    </row>
    <row r="2939" spans="4:4" x14ac:dyDescent="0.4">
      <c r="D2939" s="10"/>
    </row>
    <row r="2940" spans="4:4" x14ac:dyDescent="0.4">
      <c r="D2940" s="10"/>
    </row>
    <row r="2941" spans="4:4" x14ac:dyDescent="0.4">
      <c r="D2941" s="10"/>
    </row>
    <row r="2942" spans="4:4" x14ac:dyDescent="0.4">
      <c r="D2942" s="10"/>
    </row>
    <row r="2943" spans="4:4" x14ac:dyDescent="0.4">
      <c r="D2943" s="10"/>
    </row>
    <row r="2944" spans="4:4" x14ac:dyDescent="0.4">
      <c r="D2944" s="10"/>
    </row>
    <row r="2945" spans="4:4" x14ac:dyDescent="0.4">
      <c r="D2945" s="10"/>
    </row>
    <row r="2946" spans="4:4" x14ac:dyDescent="0.4">
      <c r="D2946" s="10"/>
    </row>
    <row r="2947" spans="4:4" x14ac:dyDescent="0.4">
      <c r="D2947" s="10"/>
    </row>
    <row r="2948" spans="4:4" x14ac:dyDescent="0.4">
      <c r="D2948" s="10"/>
    </row>
    <row r="2949" spans="4:4" x14ac:dyDescent="0.4">
      <c r="D2949" s="10"/>
    </row>
    <row r="2950" spans="4:4" x14ac:dyDescent="0.4">
      <c r="D2950" s="10"/>
    </row>
    <row r="2951" spans="4:4" x14ac:dyDescent="0.4">
      <c r="D2951" s="10"/>
    </row>
    <row r="2952" spans="4:4" x14ac:dyDescent="0.4">
      <c r="D2952" s="10"/>
    </row>
    <row r="2953" spans="4:4" x14ac:dyDescent="0.4">
      <c r="D2953" s="10"/>
    </row>
    <row r="2954" spans="4:4" x14ac:dyDescent="0.4">
      <c r="D2954" s="10"/>
    </row>
    <row r="2955" spans="4:4" x14ac:dyDescent="0.4">
      <c r="D2955" s="10"/>
    </row>
    <row r="2956" spans="4:4" x14ac:dyDescent="0.4">
      <c r="D2956" s="10"/>
    </row>
    <row r="2957" spans="4:4" x14ac:dyDescent="0.4">
      <c r="D2957" s="10"/>
    </row>
    <row r="2958" spans="4:4" x14ac:dyDescent="0.4">
      <c r="D2958" s="10"/>
    </row>
    <row r="2959" spans="4:4" x14ac:dyDescent="0.4">
      <c r="D2959" s="10"/>
    </row>
    <row r="2960" spans="4:4" x14ac:dyDescent="0.4">
      <c r="D2960" s="10"/>
    </row>
    <row r="2961" spans="4:4" x14ac:dyDescent="0.4">
      <c r="D2961" s="10"/>
    </row>
    <row r="2962" spans="4:4" x14ac:dyDescent="0.4">
      <c r="D2962" s="10"/>
    </row>
    <row r="2963" spans="4:4" x14ac:dyDescent="0.4">
      <c r="D2963" s="10"/>
    </row>
    <row r="2964" spans="4:4" x14ac:dyDescent="0.4">
      <c r="D2964" s="10"/>
    </row>
    <row r="2965" spans="4:4" x14ac:dyDescent="0.4">
      <c r="D2965" s="10"/>
    </row>
    <row r="2966" spans="4:4" x14ac:dyDescent="0.4">
      <c r="D2966" s="10"/>
    </row>
    <row r="2967" spans="4:4" x14ac:dyDescent="0.4">
      <c r="D2967" s="10"/>
    </row>
    <row r="2968" spans="4:4" x14ac:dyDescent="0.4">
      <c r="D2968" s="10"/>
    </row>
    <row r="2969" spans="4:4" x14ac:dyDescent="0.4">
      <c r="D2969" s="10"/>
    </row>
    <row r="2970" spans="4:4" x14ac:dyDescent="0.4">
      <c r="D2970" s="10"/>
    </row>
    <row r="2971" spans="4:4" x14ac:dyDescent="0.4">
      <c r="D2971" s="10"/>
    </row>
    <row r="2972" spans="4:4" x14ac:dyDescent="0.4">
      <c r="D2972" s="10"/>
    </row>
    <row r="2973" spans="4:4" x14ac:dyDescent="0.4">
      <c r="D2973" s="10"/>
    </row>
    <row r="2974" spans="4:4" x14ac:dyDescent="0.4">
      <c r="D2974" s="10"/>
    </row>
    <row r="2975" spans="4:4" x14ac:dyDescent="0.4">
      <c r="D2975" s="10"/>
    </row>
    <row r="2976" spans="4:4" x14ac:dyDescent="0.4">
      <c r="D2976" s="10"/>
    </row>
    <row r="2977" spans="4:4" x14ac:dyDescent="0.4">
      <c r="D2977" s="10"/>
    </row>
    <row r="2978" spans="4:4" x14ac:dyDescent="0.4">
      <c r="D2978" s="10"/>
    </row>
    <row r="2979" spans="4:4" x14ac:dyDescent="0.4">
      <c r="D2979" s="10"/>
    </row>
    <row r="2980" spans="4:4" x14ac:dyDescent="0.4">
      <c r="D2980" s="10"/>
    </row>
    <row r="2981" spans="4:4" x14ac:dyDescent="0.4">
      <c r="D2981" s="10"/>
    </row>
    <row r="2982" spans="4:4" x14ac:dyDescent="0.4">
      <c r="D2982" s="10"/>
    </row>
    <row r="2983" spans="4:4" x14ac:dyDescent="0.4">
      <c r="D2983" s="10"/>
    </row>
    <row r="2984" spans="4:4" x14ac:dyDescent="0.4">
      <c r="D2984" s="10"/>
    </row>
    <row r="2985" spans="4:4" x14ac:dyDescent="0.4">
      <c r="D2985" s="10"/>
    </row>
    <row r="2986" spans="4:4" x14ac:dyDescent="0.4">
      <c r="D2986" s="10"/>
    </row>
    <row r="2987" spans="4:4" x14ac:dyDescent="0.4">
      <c r="D2987" s="10"/>
    </row>
    <row r="2988" spans="4:4" x14ac:dyDescent="0.4">
      <c r="D2988" s="10"/>
    </row>
    <row r="2989" spans="4:4" x14ac:dyDescent="0.4">
      <c r="D2989" s="10"/>
    </row>
    <row r="2990" spans="4:4" x14ac:dyDescent="0.4">
      <c r="D2990" s="10"/>
    </row>
    <row r="2991" spans="4:4" x14ac:dyDescent="0.4">
      <c r="D2991" s="10"/>
    </row>
    <row r="2992" spans="4:4" x14ac:dyDescent="0.4">
      <c r="D2992" s="10"/>
    </row>
    <row r="2993" spans="4:4" x14ac:dyDescent="0.4">
      <c r="D2993" s="10"/>
    </row>
    <row r="2994" spans="4:4" x14ac:dyDescent="0.4">
      <c r="D2994" s="10"/>
    </row>
    <row r="2995" spans="4:4" x14ac:dyDescent="0.4">
      <c r="D2995" s="10"/>
    </row>
    <row r="2996" spans="4:4" x14ac:dyDescent="0.4">
      <c r="D2996" s="10"/>
    </row>
    <row r="2997" spans="4:4" x14ac:dyDescent="0.4">
      <c r="D2997" s="10"/>
    </row>
    <row r="2998" spans="4:4" x14ac:dyDescent="0.4">
      <c r="D2998" s="10"/>
    </row>
    <row r="2999" spans="4:4" x14ac:dyDescent="0.4">
      <c r="D2999" s="10"/>
    </row>
    <row r="3000" spans="4:4" x14ac:dyDescent="0.4">
      <c r="D3000" s="10"/>
    </row>
    <row r="3001" spans="4:4" x14ac:dyDescent="0.4">
      <c r="D3001" s="10"/>
    </row>
    <row r="3002" spans="4:4" x14ac:dyDescent="0.4">
      <c r="D3002" s="10"/>
    </row>
    <row r="3003" spans="4:4" x14ac:dyDescent="0.4">
      <c r="D3003" s="10"/>
    </row>
    <row r="3004" spans="4:4" x14ac:dyDescent="0.4">
      <c r="D3004" s="10"/>
    </row>
    <row r="3005" spans="4:4" x14ac:dyDescent="0.4">
      <c r="D3005" s="10"/>
    </row>
    <row r="3006" spans="4:4" x14ac:dyDescent="0.4">
      <c r="D3006" s="10"/>
    </row>
    <row r="3007" spans="4:4" x14ac:dyDescent="0.4">
      <c r="D3007" s="10"/>
    </row>
    <row r="3008" spans="4:4" x14ac:dyDescent="0.4">
      <c r="D3008" s="10"/>
    </row>
    <row r="3009" spans="4:4" x14ac:dyDescent="0.4">
      <c r="D3009" s="10"/>
    </row>
    <row r="3010" spans="4:4" x14ac:dyDescent="0.4">
      <c r="D3010" s="10"/>
    </row>
    <row r="3011" spans="4:4" x14ac:dyDescent="0.4">
      <c r="D3011" s="10"/>
    </row>
    <row r="3012" spans="4:4" x14ac:dyDescent="0.4">
      <c r="D3012" s="10"/>
    </row>
    <row r="3013" spans="4:4" x14ac:dyDescent="0.4">
      <c r="D3013" s="10"/>
    </row>
    <row r="3014" spans="4:4" x14ac:dyDescent="0.4">
      <c r="D3014" s="10"/>
    </row>
    <row r="3015" spans="4:4" x14ac:dyDescent="0.4">
      <c r="D3015" s="10"/>
    </row>
    <row r="3016" spans="4:4" x14ac:dyDescent="0.4">
      <c r="D3016" s="10"/>
    </row>
    <row r="3017" spans="4:4" x14ac:dyDescent="0.4">
      <c r="D3017" s="10"/>
    </row>
    <row r="3018" spans="4:4" x14ac:dyDescent="0.4">
      <c r="D3018" s="10"/>
    </row>
    <row r="3019" spans="4:4" x14ac:dyDescent="0.4">
      <c r="D3019" s="10"/>
    </row>
    <row r="3020" spans="4:4" x14ac:dyDescent="0.4">
      <c r="D3020" s="10"/>
    </row>
    <row r="3021" spans="4:4" x14ac:dyDescent="0.4">
      <c r="D3021" s="10"/>
    </row>
    <row r="3022" spans="4:4" x14ac:dyDescent="0.4">
      <c r="D3022" s="10"/>
    </row>
    <row r="3023" spans="4:4" x14ac:dyDescent="0.4">
      <c r="D3023" s="10"/>
    </row>
    <row r="3024" spans="4:4" x14ac:dyDescent="0.4">
      <c r="D3024" s="10"/>
    </row>
    <row r="3025" spans="4:4" x14ac:dyDescent="0.4">
      <c r="D3025" s="10"/>
    </row>
    <row r="3026" spans="4:4" x14ac:dyDescent="0.4">
      <c r="D3026" s="10"/>
    </row>
    <row r="3027" spans="4:4" x14ac:dyDescent="0.4">
      <c r="D3027" s="10"/>
    </row>
    <row r="3028" spans="4:4" x14ac:dyDescent="0.4">
      <c r="D3028" s="10"/>
    </row>
    <row r="3029" spans="4:4" x14ac:dyDescent="0.4">
      <c r="D3029" s="10"/>
    </row>
    <row r="3030" spans="4:4" x14ac:dyDescent="0.4">
      <c r="D3030" s="10"/>
    </row>
    <row r="3031" spans="4:4" x14ac:dyDescent="0.4">
      <c r="D3031" s="10"/>
    </row>
    <row r="3032" spans="4:4" x14ac:dyDescent="0.4">
      <c r="D3032" s="10"/>
    </row>
    <row r="3033" spans="4:4" x14ac:dyDescent="0.4">
      <c r="D3033" s="10"/>
    </row>
    <row r="3034" spans="4:4" x14ac:dyDescent="0.4">
      <c r="D3034" s="10"/>
    </row>
    <row r="3035" spans="4:4" x14ac:dyDescent="0.4">
      <c r="D3035" s="10"/>
    </row>
    <row r="3036" spans="4:4" x14ac:dyDescent="0.4">
      <c r="D3036" s="10"/>
    </row>
    <row r="3037" spans="4:4" x14ac:dyDescent="0.4">
      <c r="D3037" s="10"/>
    </row>
    <row r="3038" spans="4:4" x14ac:dyDescent="0.4">
      <c r="D3038" s="10"/>
    </row>
    <row r="3039" spans="4:4" x14ac:dyDescent="0.4">
      <c r="D3039" s="10"/>
    </row>
    <row r="3040" spans="4:4" x14ac:dyDescent="0.4">
      <c r="D3040" s="10"/>
    </row>
    <row r="3041" spans="4:4" x14ac:dyDescent="0.4">
      <c r="D3041" s="10"/>
    </row>
    <row r="3042" spans="4:4" x14ac:dyDescent="0.4">
      <c r="D3042" s="10"/>
    </row>
    <row r="3043" spans="4:4" x14ac:dyDescent="0.4">
      <c r="D3043" s="10"/>
    </row>
    <row r="3044" spans="4:4" x14ac:dyDescent="0.4">
      <c r="D3044" s="10"/>
    </row>
    <row r="3045" spans="4:4" x14ac:dyDescent="0.4">
      <c r="D3045" s="10"/>
    </row>
    <row r="3046" spans="4:4" x14ac:dyDescent="0.4">
      <c r="D3046" s="10"/>
    </row>
    <row r="3047" spans="4:4" x14ac:dyDescent="0.4">
      <c r="D3047" s="10"/>
    </row>
    <row r="3048" spans="4:4" x14ac:dyDescent="0.4">
      <c r="D3048" s="10"/>
    </row>
    <row r="3049" spans="4:4" x14ac:dyDescent="0.4">
      <c r="D3049" s="10"/>
    </row>
    <row r="3050" spans="4:4" x14ac:dyDescent="0.4">
      <c r="D3050" s="10"/>
    </row>
    <row r="3051" spans="4:4" x14ac:dyDescent="0.4">
      <c r="D3051" s="10"/>
    </row>
    <row r="3052" spans="4:4" x14ac:dyDescent="0.4">
      <c r="D3052" s="10"/>
    </row>
    <row r="3053" spans="4:4" x14ac:dyDescent="0.4">
      <c r="D3053" s="10"/>
    </row>
    <row r="3054" spans="4:4" x14ac:dyDescent="0.4">
      <c r="D3054" s="10"/>
    </row>
    <row r="3055" spans="4:4" x14ac:dyDescent="0.4">
      <c r="D3055" s="10"/>
    </row>
    <row r="3056" spans="4:4" x14ac:dyDescent="0.4">
      <c r="D3056" s="10"/>
    </row>
    <row r="3057" spans="4:4" x14ac:dyDescent="0.4">
      <c r="D3057" s="10"/>
    </row>
    <row r="3058" spans="4:4" x14ac:dyDescent="0.4">
      <c r="D3058" s="10"/>
    </row>
    <row r="3059" spans="4:4" x14ac:dyDescent="0.4">
      <c r="D3059" s="10"/>
    </row>
    <row r="3060" spans="4:4" x14ac:dyDescent="0.4">
      <c r="D3060" s="10"/>
    </row>
    <row r="3061" spans="4:4" x14ac:dyDescent="0.4">
      <c r="D3061" s="10"/>
    </row>
    <row r="3062" spans="4:4" x14ac:dyDescent="0.4">
      <c r="D3062" s="10"/>
    </row>
    <row r="3063" spans="4:4" x14ac:dyDescent="0.4">
      <c r="D3063" s="10"/>
    </row>
    <row r="3064" spans="4:4" x14ac:dyDescent="0.4">
      <c r="D3064" s="10"/>
    </row>
    <row r="3065" spans="4:4" x14ac:dyDescent="0.4">
      <c r="D3065" s="10"/>
    </row>
    <row r="3066" spans="4:4" x14ac:dyDescent="0.4">
      <c r="D3066" s="10"/>
    </row>
    <row r="3067" spans="4:4" x14ac:dyDescent="0.4">
      <c r="D3067" s="10"/>
    </row>
    <row r="3068" spans="4:4" x14ac:dyDescent="0.4">
      <c r="D3068" s="10"/>
    </row>
    <row r="3069" spans="4:4" x14ac:dyDescent="0.4">
      <c r="D3069" s="10"/>
    </row>
    <row r="3070" spans="4:4" x14ac:dyDescent="0.4">
      <c r="D3070" s="10"/>
    </row>
    <row r="3071" spans="4:4" x14ac:dyDescent="0.4">
      <c r="D3071" s="10"/>
    </row>
    <row r="3072" spans="4:4" x14ac:dyDescent="0.4">
      <c r="D3072" s="10"/>
    </row>
    <row r="3073" spans="4:4" x14ac:dyDescent="0.4">
      <c r="D3073" s="10"/>
    </row>
    <row r="3074" spans="4:4" x14ac:dyDescent="0.4">
      <c r="D3074" s="10"/>
    </row>
    <row r="3075" spans="4:4" x14ac:dyDescent="0.4">
      <c r="D3075" s="10"/>
    </row>
    <row r="3076" spans="4:4" x14ac:dyDescent="0.4">
      <c r="D3076" s="10"/>
    </row>
    <row r="3077" spans="4:4" x14ac:dyDescent="0.4">
      <c r="D3077" s="10"/>
    </row>
    <row r="3078" spans="4:4" x14ac:dyDescent="0.4">
      <c r="D3078" s="10"/>
    </row>
    <row r="3079" spans="4:4" x14ac:dyDescent="0.4">
      <c r="D3079" s="10"/>
    </row>
    <row r="3080" spans="4:4" x14ac:dyDescent="0.4">
      <c r="D3080" s="10"/>
    </row>
    <row r="3081" spans="4:4" x14ac:dyDescent="0.4">
      <c r="D3081" s="10"/>
    </row>
    <row r="3082" spans="4:4" x14ac:dyDescent="0.4">
      <c r="D3082" s="10"/>
    </row>
    <row r="3083" spans="4:4" x14ac:dyDescent="0.4">
      <c r="D3083" s="10"/>
    </row>
    <row r="3084" spans="4:4" x14ac:dyDescent="0.4">
      <c r="D3084" s="10"/>
    </row>
    <row r="3085" spans="4:4" x14ac:dyDescent="0.4">
      <c r="D3085" s="10"/>
    </row>
    <row r="3086" spans="4:4" x14ac:dyDescent="0.4">
      <c r="D3086" s="10"/>
    </row>
    <row r="3087" spans="4:4" x14ac:dyDescent="0.4">
      <c r="D3087" s="10"/>
    </row>
    <row r="3088" spans="4:4" x14ac:dyDescent="0.4">
      <c r="D3088" s="10"/>
    </row>
    <row r="3089" spans="4:4" x14ac:dyDescent="0.4">
      <c r="D3089" s="10"/>
    </row>
    <row r="3090" spans="4:4" x14ac:dyDescent="0.4">
      <c r="D3090" s="10"/>
    </row>
    <row r="3091" spans="4:4" x14ac:dyDescent="0.4">
      <c r="D3091" s="10"/>
    </row>
    <row r="3092" spans="4:4" x14ac:dyDescent="0.4">
      <c r="D3092" s="10"/>
    </row>
    <row r="3093" spans="4:4" x14ac:dyDescent="0.4">
      <c r="D3093" s="10"/>
    </row>
    <row r="3094" spans="4:4" x14ac:dyDescent="0.4">
      <c r="D3094" s="10"/>
    </row>
    <row r="3095" spans="4:4" x14ac:dyDescent="0.4">
      <c r="D3095" s="10"/>
    </row>
    <row r="3096" spans="4:4" x14ac:dyDescent="0.4">
      <c r="D3096" s="10"/>
    </row>
    <row r="3097" spans="4:4" x14ac:dyDescent="0.4">
      <c r="D3097" s="10"/>
    </row>
    <row r="3098" spans="4:4" x14ac:dyDescent="0.4">
      <c r="D3098" s="10"/>
    </row>
    <row r="3099" spans="4:4" x14ac:dyDescent="0.4">
      <c r="D3099" s="10"/>
    </row>
    <row r="3100" spans="4:4" x14ac:dyDescent="0.4">
      <c r="D3100" s="10"/>
    </row>
    <row r="3101" spans="4:4" x14ac:dyDescent="0.4">
      <c r="D3101" s="10"/>
    </row>
    <row r="3102" spans="4:4" x14ac:dyDescent="0.4">
      <c r="D3102" s="10"/>
    </row>
    <row r="3103" spans="4:4" x14ac:dyDescent="0.4">
      <c r="D3103" s="10"/>
    </row>
    <row r="3104" spans="4:4" x14ac:dyDescent="0.4">
      <c r="D3104" s="10"/>
    </row>
    <row r="3105" spans="4:4" x14ac:dyDescent="0.4">
      <c r="D3105" s="10"/>
    </row>
    <row r="3106" spans="4:4" x14ac:dyDescent="0.4">
      <c r="D3106" s="10"/>
    </row>
    <row r="3107" spans="4:4" x14ac:dyDescent="0.4">
      <c r="D3107" s="10"/>
    </row>
    <row r="3108" spans="4:4" x14ac:dyDescent="0.4">
      <c r="D3108" s="10"/>
    </row>
    <row r="3109" spans="4:4" x14ac:dyDescent="0.4">
      <c r="D3109" s="10"/>
    </row>
    <row r="3110" spans="4:4" x14ac:dyDescent="0.4">
      <c r="D3110" s="10"/>
    </row>
    <row r="3111" spans="4:4" x14ac:dyDescent="0.4">
      <c r="D3111" s="10"/>
    </row>
    <row r="3112" spans="4:4" x14ac:dyDescent="0.4">
      <c r="D3112" s="10"/>
    </row>
    <row r="3113" spans="4:4" x14ac:dyDescent="0.4">
      <c r="D3113" s="10"/>
    </row>
    <row r="3114" spans="4:4" x14ac:dyDescent="0.4">
      <c r="D3114" s="10"/>
    </row>
    <row r="3115" spans="4:4" x14ac:dyDescent="0.4">
      <c r="D3115" s="10"/>
    </row>
    <row r="3116" spans="4:4" x14ac:dyDescent="0.4">
      <c r="D3116" s="10"/>
    </row>
    <row r="3117" spans="4:4" x14ac:dyDescent="0.4">
      <c r="D3117" s="10"/>
    </row>
    <row r="3118" spans="4:4" x14ac:dyDescent="0.4">
      <c r="D3118" s="10"/>
    </row>
    <row r="3119" spans="4:4" x14ac:dyDescent="0.4">
      <c r="D3119" s="10"/>
    </row>
    <row r="3120" spans="4:4" x14ac:dyDescent="0.4">
      <c r="D3120" s="10"/>
    </row>
    <row r="3121" spans="4:4" x14ac:dyDescent="0.4">
      <c r="D3121" s="10"/>
    </row>
    <row r="3122" spans="4:4" x14ac:dyDescent="0.4">
      <c r="D3122" s="10"/>
    </row>
    <row r="3123" spans="4:4" x14ac:dyDescent="0.4">
      <c r="D3123" s="10"/>
    </row>
    <row r="3124" spans="4:4" x14ac:dyDescent="0.4">
      <c r="D3124" s="10"/>
    </row>
    <row r="3125" spans="4:4" x14ac:dyDescent="0.4">
      <c r="D3125" s="10"/>
    </row>
    <row r="3126" spans="4:4" x14ac:dyDescent="0.4">
      <c r="D3126" s="10"/>
    </row>
    <row r="3127" spans="4:4" x14ac:dyDescent="0.4">
      <c r="D3127" s="10"/>
    </row>
    <row r="3128" spans="4:4" x14ac:dyDescent="0.4">
      <c r="D3128" s="10"/>
    </row>
    <row r="3129" spans="4:4" x14ac:dyDescent="0.4">
      <c r="D3129" s="10"/>
    </row>
    <row r="3130" spans="4:4" x14ac:dyDescent="0.4">
      <c r="D3130" s="10"/>
    </row>
    <row r="3131" spans="4:4" x14ac:dyDescent="0.4">
      <c r="D3131" s="10"/>
    </row>
    <row r="3132" spans="4:4" x14ac:dyDescent="0.4">
      <c r="D3132" s="10"/>
    </row>
    <row r="3133" spans="4:4" x14ac:dyDescent="0.4">
      <c r="D3133" s="10"/>
    </row>
    <row r="3134" spans="4:4" x14ac:dyDescent="0.4">
      <c r="D3134" s="10"/>
    </row>
    <row r="3135" spans="4:4" x14ac:dyDescent="0.4">
      <c r="D3135" s="10"/>
    </row>
    <row r="3136" spans="4:4" x14ac:dyDescent="0.4">
      <c r="D3136" s="10"/>
    </row>
    <row r="3137" spans="4:4" x14ac:dyDescent="0.4">
      <c r="D3137" s="10"/>
    </row>
    <row r="3138" spans="4:4" x14ac:dyDescent="0.4">
      <c r="D3138" s="10"/>
    </row>
    <row r="3139" spans="4:4" x14ac:dyDescent="0.4">
      <c r="D3139" s="10"/>
    </row>
    <row r="3140" spans="4:4" x14ac:dyDescent="0.4">
      <c r="D3140" s="10"/>
    </row>
    <row r="3141" spans="4:4" x14ac:dyDescent="0.4">
      <c r="D3141" s="10"/>
    </row>
    <row r="3142" spans="4:4" x14ac:dyDescent="0.4">
      <c r="D3142" s="10"/>
    </row>
    <row r="3143" spans="4:4" x14ac:dyDescent="0.4">
      <c r="D3143" s="10"/>
    </row>
    <row r="3144" spans="4:4" x14ac:dyDescent="0.4">
      <c r="D3144" s="10"/>
    </row>
    <row r="3145" spans="4:4" x14ac:dyDescent="0.4">
      <c r="D3145" s="10"/>
    </row>
    <row r="3146" spans="4:4" x14ac:dyDescent="0.4">
      <c r="D3146" s="10"/>
    </row>
    <row r="3147" spans="4:4" x14ac:dyDescent="0.4">
      <c r="D3147" s="10"/>
    </row>
    <row r="3148" spans="4:4" x14ac:dyDescent="0.4">
      <c r="D3148" s="10"/>
    </row>
    <row r="3149" spans="4:4" x14ac:dyDescent="0.4">
      <c r="D3149" s="10"/>
    </row>
    <row r="3150" spans="4:4" x14ac:dyDescent="0.4">
      <c r="D3150" s="10"/>
    </row>
    <row r="3151" spans="4:4" x14ac:dyDescent="0.4">
      <c r="D3151" s="10"/>
    </row>
    <row r="3152" spans="4:4" x14ac:dyDescent="0.4">
      <c r="D3152" s="10"/>
    </row>
    <row r="3153" spans="4:4" x14ac:dyDescent="0.4">
      <c r="D3153" s="10"/>
    </row>
    <row r="3154" spans="4:4" x14ac:dyDescent="0.4">
      <c r="D3154" s="10"/>
    </row>
    <row r="3155" spans="4:4" x14ac:dyDescent="0.4">
      <c r="D3155" s="10"/>
    </row>
    <row r="3156" spans="4:4" x14ac:dyDescent="0.4">
      <c r="D3156" s="10"/>
    </row>
    <row r="3157" spans="4:4" x14ac:dyDescent="0.4">
      <c r="D3157" s="10"/>
    </row>
    <row r="3158" spans="4:4" x14ac:dyDescent="0.4">
      <c r="D3158" s="10"/>
    </row>
    <row r="3159" spans="4:4" x14ac:dyDescent="0.4">
      <c r="D3159" s="10"/>
    </row>
    <row r="3160" spans="4:4" x14ac:dyDescent="0.4">
      <c r="D3160" s="10"/>
    </row>
    <row r="3161" spans="4:4" x14ac:dyDescent="0.4">
      <c r="D3161" s="10"/>
    </row>
    <row r="3162" spans="4:4" x14ac:dyDescent="0.4">
      <c r="D3162" s="10"/>
    </row>
    <row r="3163" spans="4:4" x14ac:dyDescent="0.4">
      <c r="D3163" s="10"/>
    </row>
    <row r="3164" spans="4:4" x14ac:dyDescent="0.4">
      <c r="D3164" s="10"/>
    </row>
    <row r="3165" spans="4:4" x14ac:dyDescent="0.4">
      <c r="D3165" s="10"/>
    </row>
    <row r="3166" spans="4:4" x14ac:dyDescent="0.4">
      <c r="D3166" s="10"/>
    </row>
    <row r="3167" spans="4:4" x14ac:dyDescent="0.4">
      <c r="D3167" s="10"/>
    </row>
    <row r="3168" spans="4:4" x14ac:dyDescent="0.4">
      <c r="D3168" s="10"/>
    </row>
    <row r="3169" spans="4:4" x14ac:dyDescent="0.4">
      <c r="D3169" s="10"/>
    </row>
    <row r="3170" spans="4:4" x14ac:dyDescent="0.4">
      <c r="D3170" s="10"/>
    </row>
    <row r="3171" spans="4:4" x14ac:dyDescent="0.4">
      <c r="D3171" s="10"/>
    </row>
    <row r="3172" spans="4:4" x14ac:dyDescent="0.4">
      <c r="D3172" s="10"/>
    </row>
    <row r="3173" spans="4:4" x14ac:dyDescent="0.4">
      <c r="D3173" s="10"/>
    </row>
    <row r="3174" spans="4:4" x14ac:dyDescent="0.4">
      <c r="D3174" s="10"/>
    </row>
    <row r="3175" spans="4:4" x14ac:dyDescent="0.4">
      <c r="D3175" s="10"/>
    </row>
    <row r="3176" spans="4:4" x14ac:dyDescent="0.4">
      <c r="D3176" s="10"/>
    </row>
    <row r="3177" spans="4:4" x14ac:dyDescent="0.4">
      <c r="D3177" s="10"/>
    </row>
    <row r="3178" spans="4:4" x14ac:dyDescent="0.4">
      <c r="D3178" s="10"/>
    </row>
    <row r="3179" spans="4:4" x14ac:dyDescent="0.4">
      <c r="D3179" s="10"/>
    </row>
    <row r="3180" spans="4:4" x14ac:dyDescent="0.4">
      <c r="D3180" s="10"/>
    </row>
    <row r="3181" spans="4:4" x14ac:dyDescent="0.4">
      <c r="D3181" s="10"/>
    </row>
    <row r="3182" spans="4:4" x14ac:dyDescent="0.4">
      <c r="D3182" s="10"/>
    </row>
    <row r="3183" spans="4:4" x14ac:dyDescent="0.4">
      <c r="D3183" s="10"/>
    </row>
    <row r="3184" spans="4:4" x14ac:dyDescent="0.4">
      <c r="D3184" s="10"/>
    </row>
    <row r="3185" spans="4:4" x14ac:dyDescent="0.4">
      <c r="D3185" s="10"/>
    </row>
    <row r="3186" spans="4:4" x14ac:dyDescent="0.4">
      <c r="D3186" s="10"/>
    </row>
    <row r="3187" spans="4:4" x14ac:dyDescent="0.4">
      <c r="D3187" s="10"/>
    </row>
    <row r="3188" spans="4:4" x14ac:dyDescent="0.4">
      <c r="D3188" s="10"/>
    </row>
    <row r="3189" spans="4:4" x14ac:dyDescent="0.4">
      <c r="D3189" s="10"/>
    </row>
    <row r="3190" spans="4:4" x14ac:dyDescent="0.4">
      <c r="D3190" s="10"/>
    </row>
    <row r="3191" spans="4:4" x14ac:dyDescent="0.4">
      <c r="D3191" s="10"/>
    </row>
    <row r="3192" spans="4:4" x14ac:dyDescent="0.4">
      <c r="D3192" s="10"/>
    </row>
    <row r="3193" spans="4:4" x14ac:dyDescent="0.4">
      <c r="D3193" s="10"/>
    </row>
    <row r="3194" spans="4:4" x14ac:dyDescent="0.4">
      <c r="D3194" s="10"/>
    </row>
    <row r="3195" spans="4:4" x14ac:dyDescent="0.4">
      <c r="D3195" s="10"/>
    </row>
    <row r="3196" spans="4:4" x14ac:dyDescent="0.4">
      <c r="D3196" s="10"/>
    </row>
    <row r="3197" spans="4:4" x14ac:dyDescent="0.4">
      <c r="D3197" s="10"/>
    </row>
    <row r="3198" spans="4:4" x14ac:dyDescent="0.4">
      <c r="D3198" s="10"/>
    </row>
    <row r="3199" spans="4:4" x14ac:dyDescent="0.4">
      <c r="D3199" s="10"/>
    </row>
    <row r="3200" spans="4:4" x14ac:dyDescent="0.4">
      <c r="D3200" s="10"/>
    </row>
    <row r="3201" spans="4:4" x14ac:dyDescent="0.4">
      <c r="D3201" s="10"/>
    </row>
    <row r="3202" spans="4:4" x14ac:dyDescent="0.4">
      <c r="D3202" s="10"/>
    </row>
    <row r="3203" spans="4:4" x14ac:dyDescent="0.4">
      <c r="D3203" s="10"/>
    </row>
    <row r="3204" spans="4:4" x14ac:dyDescent="0.4">
      <c r="D3204" s="10"/>
    </row>
    <row r="3205" spans="4:4" x14ac:dyDescent="0.4">
      <c r="D3205" s="10"/>
    </row>
    <row r="3206" spans="4:4" x14ac:dyDescent="0.4">
      <c r="D3206" s="10"/>
    </row>
    <row r="3207" spans="4:4" x14ac:dyDescent="0.4">
      <c r="D3207" s="10"/>
    </row>
    <row r="3208" spans="4:4" x14ac:dyDescent="0.4">
      <c r="D3208" s="10"/>
    </row>
    <row r="3209" spans="4:4" x14ac:dyDescent="0.4">
      <c r="D3209" s="10"/>
    </row>
    <row r="3210" spans="4:4" x14ac:dyDescent="0.4">
      <c r="D3210" s="10"/>
    </row>
    <row r="3211" spans="4:4" x14ac:dyDescent="0.4">
      <c r="D3211" s="10"/>
    </row>
    <row r="3212" spans="4:4" x14ac:dyDescent="0.4">
      <c r="D3212" s="10"/>
    </row>
    <row r="3213" spans="4:4" x14ac:dyDescent="0.4">
      <c r="D3213" s="10"/>
    </row>
    <row r="3214" spans="4:4" x14ac:dyDescent="0.4">
      <c r="D3214" s="10"/>
    </row>
    <row r="3215" spans="4:4" x14ac:dyDescent="0.4">
      <c r="D3215" s="10"/>
    </row>
    <row r="3216" spans="4:4" x14ac:dyDescent="0.4">
      <c r="D3216" s="10"/>
    </row>
    <row r="3217" spans="4:4" x14ac:dyDescent="0.4">
      <c r="D3217" s="10"/>
    </row>
    <row r="3218" spans="4:4" x14ac:dyDescent="0.4">
      <c r="D3218" s="10"/>
    </row>
    <row r="3219" spans="4:4" x14ac:dyDescent="0.4">
      <c r="D3219" s="10"/>
    </row>
    <row r="3220" spans="4:4" x14ac:dyDescent="0.4">
      <c r="D3220" s="10"/>
    </row>
    <row r="3221" spans="4:4" x14ac:dyDescent="0.4">
      <c r="D3221" s="10"/>
    </row>
    <row r="3222" spans="4:4" x14ac:dyDescent="0.4">
      <c r="D3222" s="10"/>
    </row>
    <row r="3223" spans="4:4" x14ac:dyDescent="0.4">
      <c r="D3223" s="10"/>
    </row>
    <row r="3224" spans="4:4" x14ac:dyDescent="0.4">
      <c r="D3224" s="10"/>
    </row>
    <row r="3225" spans="4:4" x14ac:dyDescent="0.4">
      <c r="D3225" s="10"/>
    </row>
    <row r="3226" spans="4:4" x14ac:dyDescent="0.4">
      <c r="D3226" s="10"/>
    </row>
    <row r="3227" spans="4:4" x14ac:dyDescent="0.4">
      <c r="D3227" s="10"/>
    </row>
    <row r="3228" spans="4:4" x14ac:dyDescent="0.4">
      <c r="D3228" s="10"/>
    </row>
    <row r="3229" spans="4:4" x14ac:dyDescent="0.4">
      <c r="D3229" s="10"/>
    </row>
    <row r="3230" spans="4:4" x14ac:dyDescent="0.4">
      <c r="D3230" s="10"/>
    </row>
    <row r="3231" spans="4:4" x14ac:dyDescent="0.4">
      <c r="D3231" s="10"/>
    </row>
    <row r="3232" spans="4:4" x14ac:dyDescent="0.4">
      <c r="D3232" s="10"/>
    </row>
    <row r="3233" spans="4:4" x14ac:dyDescent="0.4">
      <c r="D3233" s="10"/>
    </row>
    <row r="3234" spans="4:4" x14ac:dyDescent="0.4">
      <c r="D3234" s="10"/>
    </row>
    <row r="3235" spans="4:4" x14ac:dyDescent="0.4">
      <c r="D3235" s="10"/>
    </row>
    <row r="3236" spans="4:4" x14ac:dyDescent="0.4">
      <c r="D3236" s="10"/>
    </row>
    <row r="3237" spans="4:4" x14ac:dyDescent="0.4">
      <c r="D3237" s="10"/>
    </row>
    <row r="3238" spans="4:4" x14ac:dyDescent="0.4">
      <c r="D3238" s="10"/>
    </row>
    <row r="3239" spans="4:4" x14ac:dyDescent="0.4">
      <c r="D3239" s="10"/>
    </row>
    <row r="3240" spans="4:4" x14ac:dyDescent="0.4">
      <c r="D3240" s="10"/>
    </row>
    <row r="3241" spans="4:4" x14ac:dyDescent="0.4">
      <c r="D3241" s="10"/>
    </row>
    <row r="3242" spans="4:4" x14ac:dyDescent="0.4">
      <c r="D3242" s="10"/>
    </row>
    <row r="3243" spans="4:4" x14ac:dyDescent="0.4">
      <c r="D3243" s="10"/>
    </row>
    <row r="3244" spans="4:4" x14ac:dyDescent="0.4">
      <c r="D3244" s="10"/>
    </row>
    <row r="3245" spans="4:4" x14ac:dyDescent="0.4">
      <c r="D3245" s="10"/>
    </row>
    <row r="3246" spans="4:4" x14ac:dyDescent="0.4">
      <c r="D3246" s="10"/>
    </row>
    <row r="3247" spans="4:4" x14ac:dyDescent="0.4">
      <c r="D3247" s="10"/>
    </row>
    <row r="3248" spans="4:4" x14ac:dyDescent="0.4">
      <c r="D3248" s="10"/>
    </row>
    <row r="3249" spans="4:4" x14ac:dyDescent="0.4">
      <c r="D3249" s="10"/>
    </row>
    <row r="3250" spans="4:4" x14ac:dyDescent="0.4">
      <c r="D3250" s="10"/>
    </row>
    <row r="3251" spans="4:4" x14ac:dyDescent="0.4">
      <c r="D3251" s="10"/>
    </row>
    <row r="3252" spans="4:4" x14ac:dyDescent="0.4">
      <c r="D3252" s="10"/>
    </row>
    <row r="3253" spans="4:4" x14ac:dyDescent="0.4">
      <c r="D3253" s="10"/>
    </row>
    <row r="3254" spans="4:4" x14ac:dyDescent="0.4">
      <c r="D3254" s="10"/>
    </row>
    <row r="3255" spans="4:4" x14ac:dyDescent="0.4">
      <c r="D3255" s="10"/>
    </row>
    <row r="3256" spans="4:4" x14ac:dyDescent="0.4">
      <c r="D3256" s="10"/>
    </row>
    <row r="3257" spans="4:4" x14ac:dyDescent="0.4">
      <c r="D3257" s="10"/>
    </row>
    <row r="3258" spans="4:4" x14ac:dyDescent="0.4">
      <c r="D3258" s="10"/>
    </row>
    <row r="3259" spans="4:4" x14ac:dyDescent="0.4">
      <c r="D3259" s="10"/>
    </row>
    <row r="3260" spans="4:4" x14ac:dyDescent="0.4">
      <c r="D3260" s="10"/>
    </row>
    <row r="3261" spans="4:4" x14ac:dyDescent="0.4">
      <c r="D3261" s="10"/>
    </row>
    <row r="3262" spans="4:4" x14ac:dyDescent="0.4">
      <c r="D3262" s="10"/>
    </row>
    <row r="3263" spans="4:4" x14ac:dyDescent="0.4">
      <c r="D3263" s="10"/>
    </row>
    <row r="3264" spans="4:4" x14ac:dyDescent="0.4">
      <c r="D3264" s="10"/>
    </row>
    <row r="3265" spans="4:4" x14ac:dyDescent="0.4">
      <c r="D3265" s="10"/>
    </row>
    <row r="3266" spans="4:4" x14ac:dyDescent="0.4">
      <c r="D3266" s="10"/>
    </row>
    <row r="3267" spans="4:4" x14ac:dyDescent="0.4">
      <c r="D3267" s="10"/>
    </row>
    <row r="3268" spans="4:4" x14ac:dyDescent="0.4">
      <c r="D3268" s="10"/>
    </row>
    <row r="3269" spans="4:4" x14ac:dyDescent="0.4">
      <c r="D3269" s="10"/>
    </row>
    <row r="3270" spans="4:4" x14ac:dyDescent="0.4">
      <c r="D3270" s="10"/>
    </row>
    <row r="3271" spans="4:4" x14ac:dyDescent="0.4">
      <c r="D3271" s="10"/>
    </row>
    <row r="3272" spans="4:4" x14ac:dyDescent="0.4">
      <c r="D3272" s="10"/>
    </row>
    <row r="3273" spans="4:4" x14ac:dyDescent="0.4">
      <c r="D3273" s="10"/>
    </row>
    <row r="3274" spans="4:4" x14ac:dyDescent="0.4">
      <c r="D3274" s="10"/>
    </row>
    <row r="3275" spans="4:4" x14ac:dyDescent="0.4">
      <c r="D3275" s="10"/>
    </row>
    <row r="3276" spans="4:4" x14ac:dyDescent="0.4">
      <c r="D3276" s="10"/>
    </row>
    <row r="3277" spans="4:4" x14ac:dyDescent="0.4">
      <c r="D3277" s="10"/>
    </row>
    <row r="3278" spans="4:4" x14ac:dyDescent="0.4">
      <c r="D3278" s="10"/>
    </row>
    <row r="3279" spans="4:4" x14ac:dyDescent="0.4">
      <c r="D3279" s="10"/>
    </row>
    <row r="3280" spans="4:4" x14ac:dyDescent="0.4">
      <c r="D3280" s="10"/>
    </row>
    <row r="3281" spans="4:4" x14ac:dyDescent="0.4">
      <c r="D3281" s="10"/>
    </row>
    <row r="3282" spans="4:4" x14ac:dyDescent="0.4">
      <c r="D3282" s="10"/>
    </row>
    <row r="3283" spans="4:4" x14ac:dyDescent="0.4">
      <c r="D3283" s="10"/>
    </row>
    <row r="3284" spans="4:4" x14ac:dyDescent="0.4">
      <c r="D3284" s="10"/>
    </row>
    <row r="3285" spans="4:4" x14ac:dyDescent="0.4">
      <c r="D3285" s="10"/>
    </row>
    <row r="3286" spans="4:4" x14ac:dyDescent="0.4">
      <c r="D3286" s="10"/>
    </row>
    <row r="3287" spans="4:4" x14ac:dyDescent="0.4">
      <c r="D3287" s="10"/>
    </row>
    <row r="3288" spans="4:4" x14ac:dyDescent="0.4">
      <c r="D3288" s="10"/>
    </row>
    <row r="3289" spans="4:4" x14ac:dyDescent="0.4">
      <c r="D3289" s="10"/>
    </row>
    <row r="3290" spans="4:4" x14ac:dyDescent="0.4">
      <c r="D3290" s="10"/>
    </row>
    <row r="3291" spans="4:4" x14ac:dyDescent="0.4">
      <c r="D3291" s="10"/>
    </row>
    <row r="3292" spans="4:4" x14ac:dyDescent="0.4">
      <c r="D3292" s="10"/>
    </row>
    <row r="3293" spans="4:4" x14ac:dyDescent="0.4">
      <c r="D3293" s="10"/>
    </row>
    <row r="3294" spans="4:4" x14ac:dyDescent="0.4">
      <c r="D3294" s="10"/>
    </row>
    <row r="3295" spans="4:4" x14ac:dyDescent="0.4">
      <c r="D3295" s="10"/>
    </row>
    <row r="3296" spans="4:4" x14ac:dyDescent="0.4">
      <c r="D3296" s="10"/>
    </row>
    <row r="3297" spans="4:4" x14ac:dyDescent="0.4">
      <c r="D3297" s="10"/>
    </row>
    <row r="3298" spans="4:4" x14ac:dyDescent="0.4">
      <c r="D3298" s="10"/>
    </row>
    <row r="3299" spans="4:4" x14ac:dyDescent="0.4">
      <c r="D3299" s="10"/>
    </row>
    <row r="3300" spans="4:4" x14ac:dyDescent="0.4">
      <c r="D3300" s="10"/>
    </row>
    <row r="3301" spans="4:4" x14ac:dyDescent="0.4">
      <c r="D3301" s="10"/>
    </row>
    <row r="3302" spans="4:4" x14ac:dyDescent="0.4">
      <c r="D3302" s="10"/>
    </row>
    <row r="3303" spans="4:4" x14ac:dyDescent="0.4">
      <c r="D3303" s="10"/>
    </row>
    <row r="3304" spans="4:4" x14ac:dyDescent="0.4">
      <c r="D3304" s="10"/>
    </row>
    <row r="3305" spans="4:4" x14ac:dyDescent="0.4">
      <c r="D3305" s="10"/>
    </row>
    <row r="3306" spans="4:4" x14ac:dyDescent="0.4">
      <c r="D3306" s="10"/>
    </row>
    <row r="3307" spans="4:4" x14ac:dyDescent="0.4">
      <c r="D3307" s="10"/>
    </row>
    <row r="3308" spans="4:4" x14ac:dyDescent="0.4">
      <c r="D3308" s="10"/>
    </row>
    <row r="3309" spans="4:4" x14ac:dyDescent="0.4">
      <c r="D3309" s="10"/>
    </row>
    <row r="3310" spans="4:4" x14ac:dyDescent="0.4">
      <c r="D3310" s="10"/>
    </row>
    <row r="3311" spans="4:4" x14ac:dyDescent="0.4">
      <c r="D3311" s="10"/>
    </row>
    <row r="3312" spans="4:4" x14ac:dyDescent="0.4">
      <c r="D3312" s="10"/>
    </row>
    <row r="3313" spans="4:4" x14ac:dyDescent="0.4">
      <c r="D3313" s="10"/>
    </row>
    <row r="3314" spans="4:4" x14ac:dyDescent="0.4">
      <c r="D3314" s="10"/>
    </row>
    <row r="3315" spans="4:4" x14ac:dyDescent="0.4">
      <c r="D3315" s="10"/>
    </row>
    <row r="3316" spans="4:4" x14ac:dyDescent="0.4">
      <c r="D3316" s="10"/>
    </row>
    <row r="3317" spans="4:4" x14ac:dyDescent="0.4">
      <c r="D3317" s="10"/>
    </row>
    <row r="3318" spans="4:4" x14ac:dyDescent="0.4">
      <c r="D3318" s="10"/>
    </row>
    <row r="3319" spans="4:4" x14ac:dyDescent="0.4">
      <c r="D3319" s="10"/>
    </row>
    <row r="3320" spans="4:4" x14ac:dyDescent="0.4">
      <c r="D3320" s="10"/>
    </row>
    <row r="3321" spans="4:4" x14ac:dyDescent="0.4">
      <c r="D3321" s="10"/>
    </row>
    <row r="3322" spans="4:4" x14ac:dyDescent="0.4">
      <c r="D3322" s="10"/>
    </row>
    <row r="3323" spans="4:4" x14ac:dyDescent="0.4">
      <c r="D3323" s="10"/>
    </row>
    <row r="3324" spans="4:4" x14ac:dyDescent="0.4">
      <c r="D3324" s="10"/>
    </row>
    <row r="3325" spans="4:4" x14ac:dyDescent="0.4">
      <c r="D3325" s="10"/>
    </row>
    <row r="3326" spans="4:4" x14ac:dyDescent="0.4">
      <c r="D3326" s="10"/>
    </row>
    <row r="3327" spans="4:4" x14ac:dyDescent="0.4">
      <c r="D3327" s="10"/>
    </row>
    <row r="3328" spans="4:4" x14ac:dyDescent="0.4">
      <c r="D3328" s="10"/>
    </row>
    <row r="3329" spans="4:4" x14ac:dyDescent="0.4">
      <c r="D3329" s="10"/>
    </row>
    <row r="3330" spans="4:4" x14ac:dyDescent="0.4">
      <c r="D3330" s="10"/>
    </row>
    <row r="3331" spans="4:4" x14ac:dyDescent="0.4">
      <c r="D3331" s="10"/>
    </row>
    <row r="3332" spans="4:4" x14ac:dyDescent="0.4">
      <c r="D3332" s="10"/>
    </row>
    <row r="3333" spans="4:4" x14ac:dyDescent="0.4">
      <c r="D3333" s="10"/>
    </row>
    <row r="3334" spans="4:4" x14ac:dyDescent="0.4">
      <c r="D3334" s="10"/>
    </row>
    <row r="3335" spans="4:4" x14ac:dyDescent="0.4">
      <c r="D3335" s="10"/>
    </row>
    <row r="3336" spans="4:4" x14ac:dyDescent="0.4">
      <c r="D3336" s="10"/>
    </row>
    <row r="3337" spans="4:4" x14ac:dyDescent="0.4">
      <c r="D3337" s="10"/>
    </row>
    <row r="3338" spans="4:4" x14ac:dyDescent="0.4">
      <c r="D3338" s="10"/>
    </row>
    <row r="3339" spans="4:4" x14ac:dyDescent="0.4">
      <c r="D3339" s="10"/>
    </row>
    <row r="3340" spans="4:4" x14ac:dyDescent="0.4">
      <c r="D3340" s="10"/>
    </row>
    <row r="3341" spans="4:4" x14ac:dyDescent="0.4">
      <c r="D3341" s="10"/>
    </row>
    <row r="3342" spans="4:4" x14ac:dyDescent="0.4">
      <c r="D3342" s="10"/>
    </row>
    <row r="3343" spans="4:4" x14ac:dyDescent="0.4">
      <c r="D3343" s="10"/>
    </row>
    <row r="3344" spans="4:4" x14ac:dyDescent="0.4">
      <c r="D3344" s="10"/>
    </row>
    <row r="3345" spans="4:4" x14ac:dyDescent="0.4">
      <c r="D3345" s="10"/>
    </row>
    <row r="3346" spans="4:4" x14ac:dyDescent="0.4">
      <c r="D3346" s="10"/>
    </row>
    <row r="3347" spans="4:4" x14ac:dyDescent="0.4">
      <c r="D3347" s="10"/>
    </row>
    <row r="3348" spans="4:4" x14ac:dyDescent="0.4">
      <c r="D3348" s="10"/>
    </row>
    <row r="3349" spans="4:4" x14ac:dyDescent="0.4">
      <c r="D3349" s="10"/>
    </row>
    <row r="3350" spans="4:4" x14ac:dyDescent="0.4">
      <c r="D3350" s="10"/>
    </row>
    <row r="3351" spans="4:4" x14ac:dyDescent="0.4">
      <c r="D3351" s="10"/>
    </row>
    <row r="3352" spans="4:4" x14ac:dyDescent="0.4">
      <c r="D3352" s="10"/>
    </row>
    <row r="3353" spans="4:4" x14ac:dyDescent="0.4">
      <c r="D3353" s="10"/>
    </row>
    <row r="3354" spans="4:4" x14ac:dyDescent="0.4">
      <c r="D3354" s="10"/>
    </row>
    <row r="3355" spans="4:4" x14ac:dyDescent="0.4">
      <c r="D3355" s="10"/>
    </row>
    <row r="3356" spans="4:4" x14ac:dyDescent="0.4">
      <c r="D3356" s="10"/>
    </row>
    <row r="3357" spans="4:4" x14ac:dyDescent="0.4">
      <c r="D3357" s="10"/>
    </row>
    <row r="3358" spans="4:4" x14ac:dyDescent="0.4">
      <c r="D3358" s="10"/>
    </row>
    <row r="3359" spans="4:4" x14ac:dyDescent="0.4">
      <c r="D3359" s="10"/>
    </row>
    <row r="3360" spans="4:4" x14ac:dyDescent="0.4">
      <c r="D3360" s="10"/>
    </row>
    <row r="3361" spans="4:4" x14ac:dyDescent="0.4">
      <c r="D3361" s="10"/>
    </row>
    <row r="3362" spans="4:4" x14ac:dyDescent="0.4">
      <c r="D3362" s="10"/>
    </row>
    <row r="3363" spans="4:4" x14ac:dyDescent="0.4">
      <c r="D3363" s="10"/>
    </row>
    <row r="3364" spans="4:4" x14ac:dyDescent="0.4">
      <c r="D3364" s="10"/>
    </row>
    <row r="3365" spans="4:4" x14ac:dyDescent="0.4">
      <c r="D3365" s="10"/>
    </row>
    <row r="3366" spans="4:4" x14ac:dyDescent="0.4">
      <c r="D3366" s="10"/>
    </row>
    <row r="3367" spans="4:4" x14ac:dyDescent="0.4">
      <c r="D3367" s="10"/>
    </row>
    <row r="3368" spans="4:4" x14ac:dyDescent="0.4">
      <c r="D3368" s="10"/>
    </row>
    <row r="3369" spans="4:4" x14ac:dyDescent="0.4">
      <c r="D3369" s="10"/>
    </row>
    <row r="3370" spans="4:4" x14ac:dyDescent="0.4">
      <c r="D3370" s="10"/>
    </row>
    <row r="3371" spans="4:4" x14ac:dyDescent="0.4">
      <c r="D3371" s="10"/>
    </row>
    <row r="3372" spans="4:4" x14ac:dyDescent="0.4">
      <c r="D3372" s="10"/>
    </row>
    <row r="3373" spans="4:4" x14ac:dyDescent="0.4">
      <c r="D3373" s="10"/>
    </row>
    <row r="3374" spans="4:4" x14ac:dyDescent="0.4">
      <c r="D3374" s="10"/>
    </row>
    <row r="3375" spans="4:4" x14ac:dyDescent="0.4">
      <c r="D3375" s="10"/>
    </row>
    <row r="3376" spans="4:4" x14ac:dyDescent="0.4">
      <c r="D3376" s="10"/>
    </row>
    <row r="3377" spans="4:4" x14ac:dyDescent="0.4">
      <c r="D3377" s="10"/>
    </row>
    <row r="3378" spans="4:4" x14ac:dyDescent="0.4">
      <c r="D3378" s="10"/>
    </row>
    <row r="3379" spans="4:4" x14ac:dyDescent="0.4">
      <c r="D3379" s="10"/>
    </row>
    <row r="3380" spans="4:4" x14ac:dyDescent="0.4">
      <c r="D3380" s="10"/>
    </row>
    <row r="3381" spans="4:4" x14ac:dyDescent="0.4">
      <c r="D3381" s="10"/>
    </row>
    <row r="3382" spans="4:4" x14ac:dyDescent="0.4">
      <c r="D3382" s="10"/>
    </row>
    <row r="3383" spans="4:4" x14ac:dyDescent="0.4">
      <c r="D3383" s="10"/>
    </row>
    <row r="3384" spans="4:4" x14ac:dyDescent="0.4">
      <c r="D3384" s="10"/>
    </row>
    <row r="3385" spans="4:4" x14ac:dyDescent="0.4">
      <c r="D3385" s="10"/>
    </row>
    <row r="3386" spans="4:4" x14ac:dyDescent="0.4">
      <c r="D3386" s="10"/>
    </row>
    <row r="3387" spans="4:4" x14ac:dyDescent="0.4">
      <c r="D3387" s="10"/>
    </row>
    <row r="3388" spans="4:4" x14ac:dyDescent="0.4">
      <c r="D3388" s="10"/>
    </row>
    <row r="3389" spans="4:4" x14ac:dyDescent="0.4">
      <c r="D3389" s="10"/>
    </row>
    <row r="3390" spans="4:4" x14ac:dyDescent="0.4">
      <c r="D3390" s="10"/>
    </row>
    <row r="3391" spans="4:4" x14ac:dyDescent="0.4">
      <c r="D3391" s="10"/>
    </row>
    <row r="3392" spans="4:4" x14ac:dyDescent="0.4">
      <c r="D3392" s="10"/>
    </row>
    <row r="3393" spans="4:4" x14ac:dyDescent="0.4">
      <c r="D3393" s="10"/>
    </row>
    <row r="3394" spans="4:4" x14ac:dyDescent="0.4">
      <c r="D3394" s="10"/>
    </row>
    <row r="3395" spans="4:4" x14ac:dyDescent="0.4">
      <c r="D3395" s="10"/>
    </row>
    <row r="3396" spans="4:4" x14ac:dyDescent="0.4">
      <c r="D3396" s="10"/>
    </row>
    <row r="3397" spans="4:4" x14ac:dyDescent="0.4">
      <c r="D3397" s="10"/>
    </row>
    <row r="3398" spans="4:4" x14ac:dyDescent="0.4">
      <c r="D3398" s="10"/>
    </row>
    <row r="3399" spans="4:4" x14ac:dyDescent="0.4">
      <c r="D3399" s="10"/>
    </row>
    <row r="3400" spans="4:4" x14ac:dyDescent="0.4">
      <c r="D3400" s="10"/>
    </row>
    <row r="3401" spans="4:4" x14ac:dyDescent="0.4">
      <c r="D3401" s="10"/>
    </row>
    <row r="3402" spans="4:4" x14ac:dyDescent="0.4">
      <c r="D3402" s="10"/>
    </row>
    <row r="3403" spans="4:4" x14ac:dyDescent="0.4">
      <c r="D3403" s="10"/>
    </row>
    <row r="3404" spans="4:4" x14ac:dyDescent="0.4">
      <c r="D3404" s="10"/>
    </row>
    <row r="3405" spans="4:4" x14ac:dyDescent="0.4">
      <c r="D3405" s="10"/>
    </row>
    <row r="3406" spans="4:4" x14ac:dyDescent="0.4">
      <c r="D3406" s="10"/>
    </row>
    <row r="3407" spans="4:4" x14ac:dyDescent="0.4">
      <c r="D3407" s="10"/>
    </row>
    <row r="3408" spans="4:4" x14ac:dyDescent="0.4">
      <c r="D3408" s="10"/>
    </row>
    <row r="3409" spans="4:4" x14ac:dyDescent="0.4">
      <c r="D3409" s="10"/>
    </row>
    <row r="3410" spans="4:4" x14ac:dyDescent="0.4">
      <c r="D3410" s="10"/>
    </row>
    <row r="3411" spans="4:4" x14ac:dyDescent="0.4">
      <c r="D3411" s="10"/>
    </row>
    <row r="3412" spans="4:4" x14ac:dyDescent="0.4">
      <c r="D3412" s="10"/>
    </row>
    <row r="3413" spans="4:4" x14ac:dyDescent="0.4">
      <c r="D3413" s="10"/>
    </row>
    <row r="3414" spans="4:4" x14ac:dyDescent="0.4">
      <c r="D3414" s="10"/>
    </row>
    <row r="3415" spans="4:4" x14ac:dyDescent="0.4">
      <c r="D3415" s="10"/>
    </row>
    <row r="3416" spans="4:4" x14ac:dyDescent="0.4">
      <c r="D3416" s="10"/>
    </row>
    <row r="3417" spans="4:4" x14ac:dyDescent="0.4">
      <c r="D3417" s="10"/>
    </row>
    <row r="3418" spans="4:4" x14ac:dyDescent="0.4">
      <c r="D3418" s="10"/>
    </row>
    <row r="3419" spans="4:4" x14ac:dyDescent="0.4">
      <c r="D3419" s="10"/>
    </row>
    <row r="3420" spans="4:4" x14ac:dyDescent="0.4">
      <c r="D3420" s="10"/>
    </row>
    <row r="3421" spans="4:4" x14ac:dyDescent="0.4">
      <c r="D3421" s="10"/>
    </row>
    <row r="3422" spans="4:4" x14ac:dyDescent="0.4">
      <c r="D3422" s="10"/>
    </row>
    <row r="3423" spans="4:4" x14ac:dyDescent="0.4">
      <c r="D3423" s="10"/>
    </row>
    <row r="3424" spans="4:4" x14ac:dyDescent="0.4">
      <c r="D3424" s="10"/>
    </row>
    <row r="3425" spans="4:4" x14ac:dyDescent="0.4">
      <c r="D3425" s="10"/>
    </row>
    <row r="3426" spans="4:4" x14ac:dyDescent="0.4">
      <c r="D3426" s="10"/>
    </row>
    <row r="3427" spans="4:4" x14ac:dyDescent="0.4">
      <c r="D3427" s="10"/>
    </row>
    <row r="3428" spans="4:4" x14ac:dyDescent="0.4">
      <c r="D3428" s="10"/>
    </row>
    <row r="3429" spans="4:4" x14ac:dyDescent="0.4">
      <c r="D3429" s="10"/>
    </row>
    <row r="3430" spans="4:4" x14ac:dyDescent="0.4">
      <c r="D3430" s="10"/>
    </row>
    <row r="3431" spans="4:4" x14ac:dyDescent="0.4">
      <c r="D3431" s="10"/>
    </row>
    <row r="3432" spans="4:4" x14ac:dyDescent="0.4">
      <c r="D3432" s="10"/>
    </row>
    <row r="3433" spans="4:4" x14ac:dyDescent="0.4">
      <c r="D3433" s="10"/>
    </row>
    <row r="3434" spans="4:4" x14ac:dyDescent="0.4">
      <c r="D3434" s="10"/>
    </row>
    <row r="3435" spans="4:4" x14ac:dyDescent="0.4">
      <c r="D3435" s="10"/>
    </row>
    <row r="3436" spans="4:4" x14ac:dyDescent="0.4">
      <c r="D3436" s="10"/>
    </row>
    <row r="3437" spans="4:4" x14ac:dyDescent="0.4">
      <c r="D3437" s="10"/>
    </row>
    <row r="3438" spans="4:4" x14ac:dyDescent="0.4">
      <c r="D3438" s="10"/>
    </row>
    <row r="3439" spans="4:4" x14ac:dyDescent="0.4">
      <c r="D3439" s="10"/>
    </row>
    <row r="3440" spans="4:4" x14ac:dyDescent="0.4">
      <c r="D3440" s="10"/>
    </row>
    <row r="3441" spans="4:4" x14ac:dyDescent="0.4">
      <c r="D3441" s="10"/>
    </row>
    <row r="3442" spans="4:4" x14ac:dyDescent="0.4">
      <c r="D3442" s="10"/>
    </row>
    <row r="3443" spans="4:4" x14ac:dyDescent="0.4">
      <c r="D3443" s="10"/>
    </row>
    <row r="3444" spans="4:4" x14ac:dyDescent="0.4">
      <c r="D3444" s="10"/>
    </row>
    <row r="3445" spans="4:4" x14ac:dyDescent="0.4">
      <c r="D3445" s="10"/>
    </row>
    <row r="3446" spans="4:4" x14ac:dyDescent="0.4">
      <c r="D3446" s="10"/>
    </row>
    <row r="3447" spans="4:4" x14ac:dyDescent="0.4">
      <c r="D3447" s="10"/>
    </row>
    <row r="3448" spans="4:4" x14ac:dyDescent="0.4">
      <c r="D3448" s="10"/>
    </row>
    <row r="3449" spans="4:4" x14ac:dyDescent="0.4">
      <c r="D3449" s="10"/>
    </row>
    <row r="3450" spans="4:4" x14ac:dyDescent="0.4">
      <c r="D3450" s="10"/>
    </row>
    <row r="3451" spans="4:4" x14ac:dyDescent="0.4">
      <c r="D3451" s="10"/>
    </row>
    <row r="3452" spans="4:4" x14ac:dyDescent="0.4">
      <c r="D3452" s="10"/>
    </row>
    <row r="3453" spans="4:4" x14ac:dyDescent="0.4">
      <c r="D3453" s="10"/>
    </row>
    <row r="3454" spans="4:4" x14ac:dyDescent="0.4">
      <c r="D3454" s="10"/>
    </row>
    <row r="3455" spans="4:4" x14ac:dyDescent="0.4">
      <c r="D3455" s="10"/>
    </row>
    <row r="3456" spans="4:4" x14ac:dyDescent="0.4">
      <c r="D3456" s="10"/>
    </row>
    <row r="3457" spans="4:4" x14ac:dyDescent="0.4">
      <c r="D3457" s="10"/>
    </row>
    <row r="3458" spans="4:4" x14ac:dyDescent="0.4">
      <c r="D3458" s="10"/>
    </row>
    <row r="3459" spans="4:4" x14ac:dyDescent="0.4">
      <c r="D3459" s="10"/>
    </row>
    <row r="3460" spans="4:4" x14ac:dyDescent="0.4">
      <c r="D3460" s="10"/>
    </row>
    <row r="3461" spans="4:4" x14ac:dyDescent="0.4">
      <c r="D3461" s="10"/>
    </row>
    <row r="3462" spans="4:4" x14ac:dyDescent="0.4">
      <c r="D3462" s="10"/>
    </row>
    <row r="3463" spans="4:4" x14ac:dyDescent="0.4">
      <c r="D3463" s="10"/>
    </row>
    <row r="3464" spans="4:4" x14ac:dyDescent="0.4">
      <c r="D3464" s="10"/>
    </row>
    <row r="3465" spans="4:4" x14ac:dyDescent="0.4">
      <c r="D3465" s="10"/>
    </row>
    <row r="3466" spans="4:4" x14ac:dyDescent="0.4">
      <c r="D3466" s="10"/>
    </row>
    <row r="3467" spans="4:4" x14ac:dyDescent="0.4">
      <c r="D3467" s="10"/>
    </row>
    <row r="3468" spans="4:4" x14ac:dyDescent="0.4">
      <c r="D3468" s="10"/>
    </row>
    <row r="3469" spans="4:4" x14ac:dyDescent="0.4">
      <c r="D3469" s="10"/>
    </row>
    <row r="3470" spans="4:4" x14ac:dyDescent="0.4">
      <c r="D3470" s="10"/>
    </row>
    <row r="3471" spans="4:4" x14ac:dyDescent="0.4">
      <c r="D3471" s="10"/>
    </row>
    <row r="3472" spans="4:4" x14ac:dyDescent="0.4">
      <c r="D3472" s="10"/>
    </row>
    <row r="3473" spans="4:4" x14ac:dyDescent="0.4">
      <c r="D3473" s="10"/>
    </row>
    <row r="3474" spans="4:4" x14ac:dyDescent="0.4">
      <c r="D3474" s="10"/>
    </row>
    <row r="3475" spans="4:4" x14ac:dyDescent="0.4">
      <c r="D3475" s="10"/>
    </row>
    <row r="3476" spans="4:4" x14ac:dyDescent="0.4">
      <c r="D3476" s="10"/>
    </row>
    <row r="3477" spans="4:4" x14ac:dyDescent="0.4">
      <c r="D3477" s="10"/>
    </row>
    <row r="3478" spans="4:4" x14ac:dyDescent="0.4">
      <c r="D3478" s="10"/>
    </row>
    <row r="3479" spans="4:4" x14ac:dyDescent="0.4">
      <c r="D3479" s="10"/>
    </row>
    <row r="3480" spans="4:4" x14ac:dyDescent="0.4">
      <c r="D3480" s="10"/>
    </row>
    <row r="3481" spans="4:4" x14ac:dyDescent="0.4">
      <c r="D3481" s="10"/>
    </row>
    <row r="3482" spans="4:4" x14ac:dyDescent="0.4">
      <c r="D3482" s="10"/>
    </row>
    <row r="3483" spans="4:4" x14ac:dyDescent="0.4">
      <c r="D3483" s="10"/>
    </row>
    <row r="3484" spans="4:4" x14ac:dyDescent="0.4">
      <c r="D3484" s="10"/>
    </row>
    <row r="3485" spans="4:4" x14ac:dyDescent="0.4">
      <c r="D3485" s="10"/>
    </row>
    <row r="3486" spans="4:4" x14ac:dyDescent="0.4">
      <c r="D3486" s="10"/>
    </row>
    <row r="3487" spans="4:4" x14ac:dyDescent="0.4">
      <c r="D3487" s="10"/>
    </row>
    <row r="3488" spans="4:4" x14ac:dyDescent="0.4">
      <c r="D3488" s="10"/>
    </row>
    <row r="3489" spans="4:4" x14ac:dyDescent="0.4">
      <c r="D3489" s="10"/>
    </row>
    <row r="3490" spans="4:4" x14ac:dyDescent="0.4">
      <c r="D3490" s="10"/>
    </row>
    <row r="3491" spans="4:4" x14ac:dyDescent="0.4">
      <c r="D3491" s="10"/>
    </row>
    <row r="3492" spans="4:4" x14ac:dyDescent="0.4">
      <c r="D3492" s="10"/>
    </row>
    <row r="3493" spans="4:4" x14ac:dyDescent="0.4">
      <c r="D3493" s="10"/>
    </row>
    <row r="3494" spans="4:4" x14ac:dyDescent="0.4">
      <c r="D3494" s="10"/>
    </row>
    <row r="3495" spans="4:4" x14ac:dyDescent="0.4">
      <c r="D3495" s="10"/>
    </row>
    <row r="3496" spans="4:4" x14ac:dyDescent="0.4">
      <c r="D3496" s="10"/>
    </row>
    <row r="3497" spans="4:4" x14ac:dyDescent="0.4">
      <c r="D3497" s="10"/>
    </row>
    <row r="3498" spans="4:4" x14ac:dyDescent="0.4">
      <c r="D3498" s="10"/>
    </row>
    <row r="3499" spans="4:4" x14ac:dyDescent="0.4">
      <c r="D3499" s="10"/>
    </row>
    <row r="3500" spans="4:4" x14ac:dyDescent="0.4">
      <c r="D3500" s="10"/>
    </row>
    <row r="3501" spans="4:4" x14ac:dyDescent="0.4">
      <c r="D3501" s="10"/>
    </row>
    <row r="3502" spans="4:4" x14ac:dyDescent="0.4">
      <c r="D3502" s="10"/>
    </row>
    <row r="3503" spans="4:4" x14ac:dyDescent="0.4">
      <c r="D3503" s="10"/>
    </row>
    <row r="3504" spans="4:4" x14ac:dyDescent="0.4">
      <c r="D3504" s="10"/>
    </row>
    <row r="3505" spans="4:4" x14ac:dyDescent="0.4">
      <c r="D3505" s="10"/>
    </row>
    <row r="3506" spans="4:4" x14ac:dyDescent="0.4">
      <c r="D3506" s="10"/>
    </row>
    <row r="3507" spans="4:4" x14ac:dyDescent="0.4">
      <c r="D3507" s="10"/>
    </row>
    <row r="3508" spans="4:4" x14ac:dyDescent="0.4">
      <c r="D3508" s="10"/>
    </row>
    <row r="3509" spans="4:4" x14ac:dyDescent="0.4">
      <c r="D3509" s="10"/>
    </row>
    <row r="3510" spans="4:4" x14ac:dyDescent="0.4">
      <c r="D3510" s="10"/>
    </row>
    <row r="3511" spans="4:4" x14ac:dyDescent="0.4">
      <c r="D3511" s="10"/>
    </row>
    <row r="3512" spans="4:4" x14ac:dyDescent="0.4">
      <c r="D3512" s="10"/>
    </row>
    <row r="3513" spans="4:4" x14ac:dyDescent="0.4">
      <c r="D3513" s="10"/>
    </row>
    <row r="3514" spans="4:4" x14ac:dyDescent="0.4">
      <c r="D3514" s="10"/>
    </row>
    <row r="3515" spans="4:4" x14ac:dyDescent="0.4">
      <c r="D3515" s="10"/>
    </row>
    <row r="3516" spans="4:4" x14ac:dyDescent="0.4">
      <c r="D3516" s="10"/>
    </row>
    <row r="3517" spans="4:4" x14ac:dyDescent="0.4">
      <c r="D3517" s="10"/>
    </row>
    <row r="3518" spans="4:4" x14ac:dyDescent="0.4">
      <c r="D3518" s="10"/>
    </row>
    <row r="3519" spans="4:4" x14ac:dyDescent="0.4">
      <c r="D3519" s="10"/>
    </row>
    <row r="3520" spans="4:4" x14ac:dyDescent="0.4">
      <c r="D3520" s="10"/>
    </row>
    <row r="3521" spans="4:4" x14ac:dyDescent="0.4">
      <c r="D3521" s="10"/>
    </row>
    <row r="3522" spans="4:4" x14ac:dyDescent="0.4">
      <c r="D3522" s="10"/>
    </row>
    <row r="3523" spans="4:4" x14ac:dyDescent="0.4">
      <c r="D3523" s="10"/>
    </row>
    <row r="3524" spans="4:4" x14ac:dyDescent="0.4">
      <c r="D3524" s="10"/>
    </row>
    <row r="3525" spans="4:4" x14ac:dyDescent="0.4">
      <c r="D3525" s="10"/>
    </row>
    <row r="3526" spans="4:4" x14ac:dyDescent="0.4">
      <c r="D3526" s="10"/>
    </row>
    <row r="3527" spans="4:4" x14ac:dyDescent="0.4">
      <c r="D3527" s="10"/>
    </row>
    <row r="3528" spans="4:4" x14ac:dyDescent="0.4">
      <c r="D3528" s="10"/>
    </row>
    <row r="3529" spans="4:4" x14ac:dyDescent="0.4">
      <c r="D3529" s="10"/>
    </row>
    <row r="3530" spans="4:4" x14ac:dyDescent="0.4">
      <c r="D3530" s="10"/>
    </row>
    <row r="3531" spans="4:4" x14ac:dyDescent="0.4">
      <c r="D3531" s="10"/>
    </row>
    <row r="3532" spans="4:4" x14ac:dyDescent="0.4">
      <c r="D3532" s="10"/>
    </row>
    <row r="3533" spans="4:4" x14ac:dyDescent="0.4">
      <c r="D3533" s="10"/>
    </row>
    <row r="3534" spans="4:4" x14ac:dyDescent="0.4">
      <c r="D3534" s="10"/>
    </row>
    <row r="3535" spans="4:4" x14ac:dyDescent="0.4">
      <c r="D3535" s="10"/>
    </row>
    <row r="3536" spans="4:4" x14ac:dyDescent="0.4">
      <c r="D3536" s="10"/>
    </row>
    <row r="3537" spans="4:4" x14ac:dyDescent="0.4">
      <c r="D3537" s="10"/>
    </row>
    <row r="3538" spans="4:4" x14ac:dyDescent="0.4">
      <c r="D3538" s="10"/>
    </row>
    <row r="3539" spans="4:4" x14ac:dyDescent="0.4">
      <c r="D3539" s="10"/>
    </row>
    <row r="3540" spans="4:4" x14ac:dyDescent="0.4">
      <c r="D3540" s="10"/>
    </row>
    <row r="3541" spans="4:4" x14ac:dyDescent="0.4">
      <c r="D3541" s="10"/>
    </row>
    <row r="3542" spans="4:4" x14ac:dyDescent="0.4">
      <c r="D3542" s="10"/>
    </row>
    <row r="3543" spans="4:4" x14ac:dyDescent="0.4">
      <c r="D3543" s="10"/>
    </row>
    <row r="3544" spans="4:4" x14ac:dyDescent="0.4">
      <c r="D3544" s="10"/>
    </row>
    <row r="3545" spans="4:4" x14ac:dyDescent="0.4">
      <c r="D3545" s="10"/>
    </row>
    <row r="3546" spans="4:4" x14ac:dyDescent="0.4">
      <c r="D3546" s="10"/>
    </row>
    <row r="3547" spans="4:4" x14ac:dyDescent="0.4">
      <c r="D3547" s="10"/>
    </row>
    <row r="3548" spans="4:4" x14ac:dyDescent="0.4">
      <c r="D3548" s="10"/>
    </row>
    <row r="3549" spans="4:4" x14ac:dyDescent="0.4">
      <c r="D3549" s="10"/>
    </row>
    <row r="3550" spans="4:4" x14ac:dyDescent="0.4">
      <c r="D3550" s="10"/>
    </row>
    <row r="3551" spans="4:4" x14ac:dyDescent="0.4">
      <c r="D3551" s="10"/>
    </row>
    <row r="3552" spans="4:4" x14ac:dyDescent="0.4">
      <c r="D3552" s="10"/>
    </row>
    <row r="3553" spans="4:4" x14ac:dyDescent="0.4">
      <c r="D3553" s="10"/>
    </row>
    <row r="3554" spans="4:4" x14ac:dyDescent="0.4">
      <c r="D3554" s="10"/>
    </row>
    <row r="3555" spans="4:4" x14ac:dyDescent="0.4">
      <c r="D3555" s="10"/>
    </row>
    <row r="3556" spans="4:4" x14ac:dyDescent="0.4">
      <c r="D3556" s="10"/>
    </row>
    <row r="3557" spans="4:4" x14ac:dyDescent="0.4">
      <c r="D3557" s="10"/>
    </row>
    <row r="3558" spans="4:4" x14ac:dyDescent="0.4">
      <c r="D3558" s="10"/>
    </row>
    <row r="3559" spans="4:4" x14ac:dyDescent="0.4">
      <c r="D3559" s="10"/>
    </row>
    <row r="3560" spans="4:4" x14ac:dyDescent="0.4">
      <c r="D3560" s="10"/>
    </row>
    <row r="3561" spans="4:4" x14ac:dyDescent="0.4">
      <c r="D3561" s="10"/>
    </row>
    <row r="3562" spans="4:4" x14ac:dyDescent="0.4">
      <c r="D3562" s="10"/>
    </row>
    <row r="3563" spans="4:4" x14ac:dyDescent="0.4">
      <c r="D3563" s="10"/>
    </row>
    <row r="3564" spans="4:4" x14ac:dyDescent="0.4">
      <c r="D3564" s="10"/>
    </row>
    <row r="3565" spans="4:4" x14ac:dyDescent="0.4">
      <c r="D3565" s="10"/>
    </row>
    <row r="3566" spans="4:4" x14ac:dyDescent="0.4">
      <c r="D3566" s="10"/>
    </row>
    <row r="3567" spans="4:4" x14ac:dyDescent="0.4">
      <c r="D3567" s="10"/>
    </row>
    <row r="3568" spans="4:4" x14ac:dyDescent="0.4">
      <c r="D3568" s="10"/>
    </row>
    <row r="3569" spans="4:4" x14ac:dyDescent="0.4">
      <c r="D3569" s="10"/>
    </row>
    <row r="3570" spans="4:4" x14ac:dyDescent="0.4">
      <c r="D3570" s="10"/>
    </row>
    <row r="3571" spans="4:4" x14ac:dyDescent="0.4">
      <c r="D3571" s="10"/>
    </row>
    <row r="3572" spans="4:4" x14ac:dyDescent="0.4">
      <c r="D3572" s="10"/>
    </row>
    <row r="3573" spans="4:4" x14ac:dyDescent="0.4">
      <c r="D3573" s="10"/>
    </row>
    <row r="3574" spans="4:4" x14ac:dyDescent="0.4">
      <c r="D3574" s="10"/>
    </row>
    <row r="3575" spans="4:4" x14ac:dyDescent="0.4">
      <c r="D3575" s="10"/>
    </row>
    <row r="3576" spans="4:4" x14ac:dyDescent="0.4">
      <c r="D3576" s="10"/>
    </row>
    <row r="3577" spans="4:4" x14ac:dyDescent="0.4">
      <c r="D3577" s="10"/>
    </row>
    <row r="3578" spans="4:4" x14ac:dyDescent="0.4">
      <c r="D3578" s="10"/>
    </row>
    <row r="3579" spans="4:4" x14ac:dyDescent="0.4">
      <c r="D3579" s="10"/>
    </row>
    <row r="3580" spans="4:4" x14ac:dyDescent="0.4">
      <c r="D3580" s="10"/>
    </row>
    <row r="3581" spans="4:4" x14ac:dyDescent="0.4">
      <c r="D3581" s="10"/>
    </row>
    <row r="3582" spans="4:4" x14ac:dyDescent="0.4">
      <c r="D3582" s="10"/>
    </row>
    <row r="3583" spans="4:4" x14ac:dyDescent="0.4">
      <c r="D3583" s="10"/>
    </row>
    <row r="3584" spans="4:4" x14ac:dyDescent="0.4">
      <c r="D3584" s="10"/>
    </row>
    <row r="3585" spans="4:4" x14ac:dyDescent="0.4">
      <c r="D3585" s="10"/>
    </row>
    <row r="3586" spans="4:4" x14ac:dyDescent="0.4">
      <c r="D3586" s="10"/>
    </row>
    <row r="3587" spans="4:4" x14ac:dyDescent="0.4">
      <c r="D3587" s="10"/>
    </row>
    <row r="3588" spans="4:4" x14ac:dyDescent="0.4">
      <c r="D3588" s="10"/>
    </row>
    <row r="3589" spans="4:4" x14ac:dyDescent="0.4">
      <c r="D3589" s="10"/>
    </row>
    <row r="3590" spans="4:4" x14ac:dyDescent="0.4">
      <c r="D3590" s="10"/>
    </row>
    <row r="3591" spans="4:4" x14ac:dyDescent="0.4">
      <c r="D3591" s="10"/>
    </row>
    <row r="3592" spans="4:4" x14ac:dyDescent="0.4">
      <c r="D3592" s="10"/>
    </row>
    <row r="3593" spans="4:4" x14ac:dyDescent="0.4">
      <c r="D3593" s="10"/>
    </row>
    <row r="3594" spans="4:4" x14ac:dyDescent="0.4">
      <c r="D3594" s="10"/>
    </row>
    <row r="3595" spans="4:4" x14ac:dyDescent="0.4">
      <c r="D3595" s="10"/>
    </row>
    <row r="3596" spans="4:4" x14ac:dyDescent="0.4">
      <c r="D3596" s="10"/>
    </row>
    <row r="3597" spans="4:4" x14ac:dyDescent="0.4">
      <c r="D3597" s="10"/>
    </row>
    <row r="3598" spans="4:4" x14ac:dyDescent="0.4">
      <c r="D3598" s="10"/>
    </row>
    <row r="3599" spans="4:4" x14ac:dyDescent="0.4">
      <c r="D3599" s="10"/>
    </row>
    <row r="3600" spans="4:4" x14ac:dyDescent="0.4">
      <c r="D3600" s="10"/>
    </row>
    <row r="3601" spans="4:4" x14ac:dyDescent="0.4">
      <c r="D3601" s="10"/>
    </row>
    <row r="3602" spans="4:4" x14ac:dyDescent="0.4">
      <c r="D3602" s="10"/>
    </row>
    <row r="3603" spans="4:4" x14ac:dyDescent="0.4">
      <c r="D3603" s="10"/>
    </row>
    <row r="3604" spans="4:4" x14ac:dyDescent="0.4">
      <c r="D3604" s="10"/>
    </row>
    <row r="3605" spans="4:4" x14ac:dyDescent="0.4">
      <c r="D3605" s="10"/>
    </row>
    <row r="3606" spans="4:4" x14ac:dyDescent="0.4">
      <c r="D3606" s="10"/>
    </row>
    <row r="3607" spans="4:4" x14ac:dyDescent="0.4">
      <c r="D3607" s="10"/>
    </row>
    <row r="3608" spans="4:4" x14ac:dyDescent="0.4">
      <c r="D3608" s="10"/>
    </row>
    <row r="3609" spans="4:4" x14ac:dyDescent="0.4">
      <c r="D3609" s="10"/>
    </row>
    <row r="3610" spans="4:4" x14ac:dyDescent="0.4">
      <c r="D3610" s="10"/>
    </row>
    <row r="3611" spans="4:4" x14ac:dyDescent="0.4">
      <c r="D3611" s="10"/>
    </row>
    <row r="3612" spans="4:4" x14ac:dyDescent="0.4">
      <c r="D3612" s="10"/>
    </row>
    <row r="3613" spans="4:4" x14ac:dyDescent="0.4">
      <c r="D3613" s="10"/>
    </row>
    <row r="3614" spans="4:4" x14ac:dyDescent="0.4">
      <c r="D3614" s="10"/>
    </row>
    <row r="3615" spans="4:4" x14ac:dyDescent="0.4">
      <c r="D3615" s="10"/>
    </row>
    <row r="3616" spans="4:4" x14ac:dyDescent="0.4">
      <c r="D3616" s="10"/>
    </row>
    <row r="3617" spans="4:4" x14ac:dyDescent="0.4">
      <c r="D3617" s="10"/>
    </row>
    <row r="3618" spans="4:4" x14ac:dyDescent="0.4">
      <c r="D3618" s="10"/>
    </row>
    <row r="3619" spans="4:4" x14ac:dyDescent="0.4">
      <c r="D3619" s="10"/>
    </row>
    <row r="3620" spans="4:4" x14ac:dyDescent="0.4">
      <c r="D3620" s="10"/>
    </row>
    <row r="3621" spans="4:4" x14ac:dyDescent="0.4">
      <c r="D3621" s="10"/>
    </row>
    <row r="3622" spans="4:4" x14ac:dyDescent="0.4">
      <c r="D3622" s="10"/>
    </row>
    <row r="3623" spans="4:4" x14ac:dyDescent="0.4">
      <c r="D3623" s="10"/>
    </row>
    <row r="3624" spans="4:4" x14ac:dyDescent="0.4">
      <c r="D3624" s="10"/>
    </row>
    <row r="3625" spans="4:4" x14ac:dyDescent="0.4">
      <c r="D3625" s="10"/>
    </row>
    <row r="3626" spans="4:4" x14ac:dyDescent="0.4">
      <c r="D3626" s="10"/>
    </row>
    <row r="3627" spans="4:4" x14ac:dyDescent="0.4">
      <c r="D3627" s="10"/>
    </row>
    <row r="3628" spans="4:4" x14ac:dyDescent="0.4">
      <c r="D3628" s="10"/>
    </row>
    <row r="3629" spans="4:4" x14ac:dyDescent="0.4">
      <c r="D3629" s="10"/>
    </row>
    <row r="3630" spans="4:4" x14ac:dyDescent="0.4">
      <c r="D3630" s="10"/>
    </row>
    <row r="3631" spans="4:4" x14ac:dyDescent="0.4">
      <c r="D3631" s="10"/>
    </row>
    <row r="3632" spans="4:4" x14ac:dyDescent="0.4">
      <c r="D3632" s="10"/>
    </row>
    <row r="3633" spans="4:4" x14ac:dyDescent="0.4">
      <c r="D3633" s="10"/>
    </row>
    <row r="3634" spans="4:4" x14ac:dyDescent="0.4">
      <c r="D3634" s="10"/>
    </row>
    <row r="3635" spans="4:4" x14ac:dyDescent="0.4">
      <c r="D3635" s="10"/>
    </row>
    <row r="3636" spans="4:4" x14ac:dyDescent="0.4">
      <c r="D3636" s="10"/>
    </row>
    <row r="3637" spans="4:4" x14ac:dyDescent="0.4">
      <c r="D3637" s="10"/>
    </row>
    <row r="3638" spans="4:4" x14ac:dyDescent="0.4">
      <c r="D3638" s="10"/>
    </row>
    <row r="3639" spans="4:4" x14ac:dyDescent="0.4">
      <c r="D3639" s="10"/>
    </row>
    <row r="3640" spans="4:4" x14ac:dyDescent="0.4">
      <c r="D3640" s="10"/>
    </row>
    <row r="3641" spans="4:4" x14ac:dyDescent="0.4">
      <c r="D3641" s="10"/>
    </row>
    <row r="3642" spans="4:4" x14ac:dyDescent="0.4">
      <c r="D3642" s="10"/>
    </row>
    <row r="3643" spans="4:4" x14ac:dyDescent="0.4">
      <c r="D3643" s="10"/>
    </row>
    <row r="3644" spans="4:4" x14ac:dyDescent="0.4">
      <c r="D3644" s="10"/>
    </row>
    <row r="3645" spans="4:4" x14ac:dyDescent="0.4">
      <c r="D3645" s="10"/>
    </row>
    <row r="3646" spans="4:4" x14ac:dyDescent="0.4">
      <c r="D3646" s="10"/>
    </row>
    <row r="3647" spans="4:4" x14ac:dyDescent="0.4">
      <c r="D3647" s="10"/>
    </row>
    <row r="3648" spans="4:4" x14ac:dyDescent="0.4">
      <c r="D3648" s="10"/>
    </row>
    <row r="3649" spans="4:4" x14ac:dyDescent="0.4">
      <c r="D3649" s="10"/>
    </row>
    <row r="3650" spans="4:4" x14ac:dyDescent="0.4">
      <c r="D3650" s="10"/>
    </row>
    <row r="3651" spans="4:4" x14ac:dyDescent="0.4">
      <c r="D3651" s="10"/>
    </row>
    <row r="3652" spans="4:4" x14ac:dyDescent="0.4">
      <c r="D3652" s="10"/>
    </row>
    <row r="3653" spans="4:4" x14ac:dyDescent="0.4">
      <c r="D3653" s="10"/>
    </row>
    <row r="3654" spans="4:4" x14ac:dyDescent="0.4">
      <c r="D3654" s="10"/>
    </row>
    <row r="3655" spans="4:4" x14ac:dyDescent="0.4">
      <c r="D3655" s="10"/>
    </row>
    <row r="3656" spans="4:4" x14ac:dyDescent="0.4">
      <c r="D3656" s="10"/>
    </row>
    <row r="3657" spans="4:4" x14ac:dyDescent="0.4">
      <c r="D3657" s="10"/>
    </row>
    <row r="3658" spans="4:4" x14ac:dyDescent="0.4">
      <c r="D3658" s="10"/>
    </row>
    <row r="3659" spans="4:4" x14ac:dyDescent="0.4">
      <c r="D3659" s="10"/>
    </row>
    <row r="3660" spans="4:4" x14ac:dyDescent="0.4">
      <c r="D3660" s="10"/>
    </row>
    <row r="3661" spans="4:4" x14ac:dyDescent="0.4">
      <c r="D3661" s="10"/>
    </row>
    <row r="3662" spans="4:4" x14ac:dyDescent="0.4">
      <c r="D3662" s="10"/>
    </row>
    <row r="3663" spans="4:4" x14ac:dyDescent="0.4">
      <c r="D3663" s="10"/>
    </row>
    <row r="3664" spans="4:4" x14ac:dyDescent="0.4">
      <c r="D3664" s="10"/>
    </row>
    <row r="3665" spans="4:4" x14ac:dyDescent="0.4">
      <c r="D3665" s="10"/>
    </row>
    <row r="3666" spans="4:4" x14ac:dyDescent="0.4">
      <c r="D3666" s="10"/>
    </row>
    <row r="3667" spans="4:4" x14ac:dyDescent="0.4">
      <c r="D3667" s="10"/>
    </row>
    <row r="3668" spans="4:4" x14ac:dyDescent="0.4">
      <c r="D3668" s="10"/>
    </row>
    <row r="3669" spans="4:4" x14ac:dyDescent="0.4">
      <c r="D3669" s="10"/>
    </row>
    <row r="3670" spans="4:4" x14ac:dyDescent="0.4">
      <c r="D3670" s="10"/>
    </row>
    <row r="3671" spans="4:4" x14ac:dyDescent="0.4">
      <c r="D3671" s="10"/>
    </row>
    <row r="3672" spans="4:4" x14ac:dyDescent="0.4">
      <c r="D3672" s="10"/>
    </row>
    <row r="3673" spans="4:4" x14ac:dyDescent="0.4">
      <c r="D3673" s="10"/>
    </row>
    <row r="3674" spans="4:4" x14ac:dyDescent="0.4">
      <c r="D3674" s="10"/>
    </row>
    <row r="3675" spans="4:4" x14ac:dyDescent="0.4">
      <c r="D3675" s="10"/>
    </row>
    <row r="3676" spans="4:4" x14ac:dyDescent="0.4">
      <c r="D3676" s="10"/>
    </row>
    <row r="3677" spans="4:4" x14ac:dyDescent="0.4">
      <c r="D3677" s="10"/>
    </row>
    <row r="3678" spans="4:4" x14ac:dyDescent="0.4">
      <c r="D3678" s="10"/>
    </row>
    <row r="3679" spans="4:4" x14ac:dyDescent="0.4">
      <c r="D3679" s="10"/>
    </row>
    <row r="3680" spans="4:4" x14ac:dyDescent="0.4">
      <c r="D3680" s="10"/>
    </row>
    <row r="3681" spans="4:4" x14ac:dyDescent="0.4">
      <c r="D3681" s="10"/>
    </row>
    <row r="3682" spans="4:4" x14ac:dyDescent="0.4">
      <c r="D3682" s="10"/>
    </row>
    <row r="3683" spans="4:4" x14ac:dyDescent="0.4">
      <c r="D3683" s="10"/>
    </row>
    <row r="3684" spans="4:4" x14ac:dyDescent="0.4">
      <c r="D3684" s="10"/>
    </row>
    <row r="3685" spans="4:4" x14ac:dyDescent="0.4">
      <c r="D3685" s="10"/>
    </row>
    <row r="3686" spans="4:4" x14ac:dyDescent="0.4">
      <c r="D3686" s="10"/>
    </row>
    <row r="3687" spans="4:4" x14ac:dyDescent="0.4">
      <c r="D3687" s="10"/>
    </row>
    <row r="3688" spans="4:4" x14ac:dyDescent="0.4">
      <c r="D3688" s="10"/>
    </row>
    <row r="3689" spans="4:4" x14ac:dyDescent="0.4">
      <c r="D3689" s="10"/>
    </row>
    <row r="3690" spans="4:4" x14ac:dyDescent="0.4">
      <c r="D3690" s="10"/>
    </row>
    <row r="3691" spans="4:4" x14ac:dyDescent="0.4">
      <c r="D3691" s="10"/>
    </row>
    <row r="3692" spans="4:4" x14ac:dyDescent="0.4">
      <c r="D3692" s="10"/>
    </row>
    <row r="3693" spans="4:4" x14ac:dyDescent="0.4">
      <c r="D3693" s="10"/>
    </row>
    <row r="3694" spans="4:4" x14ac:dyDescent="0.4">
      <c r="D3694" s="10"/>
    </row>
    <row r="3695" spans="4:4" x14ac:dyDescent="0.4">
      <c r="D3695" s="10"/>
    </row>
    <row r="3696" spans="4:4" x14ac:dyDescent="0.4">
      <c r="D3696" s="10"/>
    </row>
    <row r="3697" spans="4:4" x14ac:dyDescent="0.4">
      <c r="D3697" s="10"/>
    </row>
    <row r="3698" spans="4:4" x14ac:dyDescent="0.4">
      <c r="D3698" s="10"/>
    </row>
    <row r="3699" spans="4:4" x14ac:dyDescent="0.4">
      <c r="D3699" s="10"/>
    </row>
    <row r="3700" spans="4:4" x14ac:dyDescent="0.4">
      <c r="D3700" s="10"/>
    </row>
    <row r="3701" spans="4:4" x14ac:dyDescent="0.4">
      <c r="D3701" s="10"/>
    </row>
    <row r="3702" spans="4:4" x14ac:dyDescent="0.4">
      <c r="D3702" s="10"/>
    </row>
    <row r="3703" spans="4:4" x14ac:dyDescent="0.4">
      <c r="D3703" s="10"/>
    </row>
    <row r="3704" spans="4:4" x14ac:dyDescent="0.4">
      <c r="D3704" s="10"/>
    </row>
    <row r="3705" spans="4:4" x14ac:dyDescent="0.4">
      <c r="D3705" s="10"/>
    </row>
    <row r="3706" spans="4:4" x14ac:dyDescent="0.4">
      <c r="D3706" s="10"/>
    </row>
    <row r="3707" spans="4:4" x14ac:dyDescent="0.4">
      <c r="D3707" s="10"/>
    </row>
    <row r="3708" spans="4:4" x14ac:dyDescent="0.4">
      <c r="D3708" s="10"/>
    </row>
    <row r="3709" spans="4:4" x14ac:dyDescent="0.4">
      <c r="D3709" s="10"/>
    </row>
    <row r="3710" spans="4:4" x14ac:dyDescent="0.4">
      <c r="D3710" s="10"/>
    </row>
    <row r="3711" spans="4:4" x14ac:dyDescent="0.4">
      <c r="D3711" s="10"/>
    </row>
    <row r="3712" spans="4:4" x14ac:dyDescent="0.4">
      <c r="D3712" s="10"/>
    </row>
    <row r="3713" spans="4:4" x14ac:dyDescent="0.4">
      <c r="D3713" s="10"/>
    </row>
    <row r="3714" spans="4:4" x14ac:dyDescent="0.4">
      <c r="D3714" s="10"/>
    </row>
    <row r="3715" spans="4:4" x14ac:dyDescent="0.4">
      <c r="D3715" s="10"/>
    </row>
    <row r="3716" spans="4:4" x14ac:dyDescent="0.4">
      <c r="D3716" s="10"/>
    </row>
    <row r="3717" spans="4:4" x14ac:dyDescent="0.4">
      <c r="D3717" s="10"/>
    </row>
    <row r="3718" spans="4:4" x14ac:dyDescent="0.4">
      <c r="D3718" s="10"/>
    </row>
    <row r="3719" spans="4:4" x14ac:dyDescent="0.4">
      <c r="D3719" s="10"/>
    </row>
    <row r="3720" spans="4:4" x14ac:dyDescent="0.4">
      <c r="D3720" s="10"/>
    </row>
    <row r="3721" spans="4:4" x14ac:dyDescent="0.4">
      <c r="D3721" s="10"/>
    </row>
    <row r="3722" spans="4:4" x14ac:dyDescent="0.4">
      <c r="D3722" s="10"/>
    </row>
    <row r="3723" spans="4:4" x14ac:dyDescent="0.4">
      <c r="D3723" s="10"/>
    </row>
    <row r="3724" spans="4:4" x14ac:dyDescent="0.4">
      <c r="D3724" s="10"/>
    </row>
    <row r="3725" spans="4:4" x14ac:dyDescent="0.4">
      <c r="D3725" s="10"/>
    </row>
    <row r="3726" spans="4:4" x14ac:dyDescent="0.4">
      <c r="D3726" s="10"/>
    </row>
    <row r="3727" spans="4:4" x14ac:dyDescent="0.4">
      <c r="D3727" s="10"/>
    </row>
    <row r="3728" spans="4:4" x14ac:dyDescent="0.4">
      <c r="D3728" s="10"/>
    </row>
    <row r="3729" spans="4:4" x14ac:dyDescent="0.4">
      <c r="D3729" s="10"/>
    </row>
    <row r="3730" spans="4:4" x14ac:dyDescent="0.4">
      <c r="D3730" s="10"/>
    </row>
    <row r="3731" spans="4:4" x14ac:dyDescent="0.4">
      <c r="D3731" s="10"/>
    </row>
    <row r="3732" spans="4:4" x14ac:dyDescent="0.4">
      <c r="D3732" s="10"/>
    </row>
    <row r="3733" spans="4:4" x14ac:dyDescent="0.4">
      <c r="D3733" s="10"/>
    </row>
    <row r="3734" spans="4:4" x14ac:dyDescent="0.4">
      <c r="D3734" s="10"/>
    </row>
    <row r="3735" spans="4:4" x14ac:dyDescent="0.4">
      <c r="D3735" s="10"/>
    </row>
    <row r="3736" spans="4:4" x14ac:dyDescent="0.4">
      <c r="D3736" s="10"/>
    </row>
    <row r="3737" spans="4:4" x14ac:dyDescent="0.4">
      <c r="D3737" s="10"/>
    </row>
    <row r="3738" spans="4:4" x14ac:dyDescent="0.4">
      <c r="D3738" s="10"/>
    </row>
    <row r="3739" spans="4:4" x14ac:dyDescent="0.4">
      <c r="D3739" s="10"/>
    </row>
    <row r="3740" spans="4:4" x14ac:dyDescent="0.4">
      <c r="D3740" s="10"/>
    </row>
    <row r="3741" spans="4:4" x14ac:dyDescent="0.4">
      <c r="D3741" s="10"/>
    </row>
    <row r="3742" spans="4:4" x14ac:dyDescent="0.4">
      <c r="D3742" s="10"/>
    </row>
    <row r="3743" spans="4:4" x14ac:dyDescent="0.4">
      <c r="D3743" s="10"/>
    </row>
    <row r="3744" spans="4:4" x14ac:dyDescent="0.4">
      <c r="D3744" s="10"/>
    </row>
    <row r="3745" spans="4:4" x14ac:dyDescent="0.4">
      <c r="D3745" s="10"/>
    </row>
    <row r="3746" spans="4:4" x14ac:dyDescent="0.4">
      <c r="D3746" s="10"/>
    </row>
    <row r="3747" spans="4:4" x14ac:dyDescent="0.4">
      <c r="D3747" s="10"/>
    </row>
    <row r="3748" spans="4:4" x14ac:dyDescent="0.4">
      <c r="D3748" s="10"/>
    </row>
    <row r="3749" spans="4:4" x14ac:dyDescent="0.4">
      <c r="D3749" s="10"/>
    </row>
    <row r="3750" spans="4:4" x14ac:dyDescent="0.4">
      <c r="D3750" s="10"/>
    </row>
    <row r="3751" spans="4:4" x14ac:dyDescent="0.4">
      <c r="D3751" s="10"/>
    </row>
    <row r="3752" spans="4:4" x14ac:dyDescent="0.4">
      <c r="D3752" s="10"/>
    </row>
    <row r="3753" spans="4:4" x14ac:dyDescent="0.4">
      <c r="D3753" s="10"/>
    </row>
    <row r="3754" spans="4:4" x14ac:dyDescent="0.4">
      <c r="D3754" s="10"/>
    </row>
    <row r="3755" spans="4:4" x14ac:dyDescent="0.4">
      <c r="D3755" s="10"/>
    </row>
    <row r="3756" spans="4:4" x14ac:dyDescent="0.4">
      <c r="D3756" s="10"/>
    </row>
    <row r="3757" spans="4:4" x14ac:dyDescent="0.4">
      <c r="D3757" s="10"/>
    </row>
    <row r="3758" spans="4:4" x14ac:dyDescent="0.4">
      <c r="D3758" s="10"/>
    </row>
    <row r="3759" spans="4:4" x14ac:dyDescent="0.4">
      <c r="D3759" s="10"/>
    </row>
    <row r="3760" spans="4:4" x14ac:dyDescent="0.4">
      <c r="D3760" s="10"/>
    </row>
    <row r="3761" spans="4:4" x14ac:dyDescent="0.4">
      <c r="D3761" s="10"/>
    </row>
    <row r="3762" spans="4:4" x14ac:dyDescent="0.4">
      <c r="D3762" s="10"/>
    </row>
    <row r="3763" spans="4:4" x14ac:dyDescent="0.4">
      <c r="D3763" s="10"/>
    </row>
    <row r="3764" spans="4:4" x14ac:dyDescent="0.4">
      <c r="D3764" s="10"/>
    </row>
    <row r="3765" spans="4:4" x14ac:dyDescent="0.4">
      <c r="D3765" s="10"/>
    </row>
    <row r="3766" spans="4:4" x14ac:dyDescent="0.4">
      <c r="D3766" s="10"/>
    </row>
    <row r="3767" spans="4:4" x14ac:dyDescent="0.4">
      <c r="D3767" s="10"/>
    </row>
    <row r="3768" spans="4:4" x14ac:dyDescent="0.4">
      <c r="D3768" s="10"/>
    </row>
    <row r="3769" spans="4:4" x14ac:dyDescent="0.4">
      <c r="D3769" s="10"/>
    </row>
    <row r="3770" spans="4:4" x14ac:dyDescent="0.4">
      <c r="D3770" s="10"/>
    </row>
    <row r="3771" spans="4:4" x14ac:dyDescent="0.4">
      <c r="D3771" s="10"/>
    </row>
    <row r="3772" spans="4:4" x14ac:dyDescent="0.4">
      <c r="D3772" s="10"/>
    </row>
    <row r="3773" spans="4:4" x14ac:dyDescent="0.4">
      <c r="D3773" s="10"/>
    </row>
    <row r="3774" spans="4:4" x14ac:dyDescent="0.4">
      <c r="D3774" s="10"/>
    </row>
    <row r="3775" spans="4:4" x14ac:dyDescent="0.4">
      <c r="D3775" s="10"/>
    </row>
    <row r="3776" spans="4:4" x14ac:dyDescent="0.4">
      <c r="D3776" s="10"/>
    </row>
    <row r="3777" spans="4:4" x14ac:dyDescent="0.4">
      <c r="D3777" s="10"/>
    </row>
    <row r="3778" spans="4:4" x14ac:dyDescent="0.4">
      <c r="D3778" s="10"/>
    </row>
    <row r="3779" spans="4:4" x14ac:dyDescent="0.4">
      <c r="D3779" s="10"/>
    </row>
    <row r="3780" spans="4:4" x14ac:dyDescent="0.4">
      <c r="D3780" s="10"/>
    </row>
    <row r="3781" spans="4:4" x14ac:dyDescent="0.4">
      <c r="D3781" s="10"/>
    </row>
    <row r="3782" spans="4:4" x14ac:dyDescent="0.4">
      <c r="D3782" s="10"/>
    </row>
    <row r="3783" spans="4:4" x14ac:dyDescent="0.4">
      <c r="D3783" s="10"/>
    </row>
    <row r="3784" spans="4:4" x14ac:dyDescent="0.4">
      <c r="D3784" s="10"/>
    </row>
    <row r="3785" spans="4:4" x14ac:dyDescent="0.4">
      <c r="D3785" s="10"/>
    </row>
    <row r="3786" spans="4:4" x14ac:dyDescent="0.4">
      <c r="D3786" s="10"/>
    </row>
    <row r="3787" spans="4:4" x14ac:dyDescent="0.4">
      <c r="D3787" s="10"/>
    </row>
    <row r="3788" spans="4:4" x14ac:dyDescent="0.4">
      <c r="D3788" s="10"/>
    </row>
    <row r="3789" spans="4:4" x14ac:dyDescent="0.4">
      <c r="D3789" s="10"/>
    </row>
    <row r="3790" spans="4:4" x14ac:dyDescent="0.4">
      <c r="D3790" s="10"/>
    </row>
    <row r="3791" spans="4:4" x14ac:dyDescent="0.4">
      <c r="D3791" s="10"/>
    </row>
    <row r="3792" spans="4:4" x14ac:dyDescent="0.4">
      <c r="D3792" s="10"/>
    </row>
    <row r="3793" spans="4:4" x14ac:dyDescent="0.4">
      <c r="D3793" s="10"/>
    </row>
    <row r="3794" spans="4:4" x14ac:dyDescent="0.4">
      <c r="D3794" s="10"/>
    </row>
    <row r="3795" spans="4:4" x14ac:dyDescent="0.4">
      <c r="D3795" s="10"/>
    </row>
    <row r="3796" spans="4:4" x14ac:dyDescent="0.4">
      <c r="D3796" s="10"/>
    </row>
    <row r="3797" spans="4:4" x14ac:dyDescent="0.4">
      <c r="D3797" s="10"/>
    </row>
    <row r="3798" spans="4:4" x14ac:dyDescent="0.4">
      <c r="D3798" s="10"/>
    </row>
    <row r="3799" spans="4:4" x14ac:dyDescent="0.4">
      <c r="D3799" s="10"/>
    </row>
    <row r="3800" spans="4:4" x14ac:dyDescent="0.4">
      <c r="D3800" s="10"/>
    </row>
    <row r="3801" spans="4:4" x14ac:dyDescent="0.4">
      <c r="D3801" s="10"/>
    </row>
    <row r="3802" spans="4:4" x14ac:dyDescent="0.4">
      <c r="D3802" s="10"/>
    </row>
    <row r="3803" spans="4:4" x14ac:dyDescent="0.4">
      <c r="D3803" s="10"/>
    </row>
    <row r="3804" spans="4:4" x14ac:dyDescent="0.4">
      <c r="D3804" s="10"/>
    </row>
    <row r="3805" spans="4:4" x14ac:dyDescent="0.4">
      <c r="D3805" s="10"/>
    </row>
    <row r="3806" spans="4:4" x14ac:dyDescent="0.4">
      <c r="D3806" s="10"/>
    </row>
    <row r="3807" spans="4:4" x14ac:dyDescent="0.4">
      <c r="D3807" s="10"/>
    </row>
    <row r="3808" spans="4:4" x14ac:dyDescent="0.4">
      <c r="D3808" s="10"/>
    </row>
    <row r="3809" spans="4:4" x14ac:dyDescent="0.4">
      <c r="D3809" s="10"/>
    </row>
    <row r="3810" spans="4:4" x14ac:dyDescent="0.4">
      <c r="D3810" s="10"/>
    </row>
    <row r="3811" spans="4:4" x14ac:dyDescent="0.4">
      <c r="D3811" s="10"/>
    </row>
    <row r="3812" spans="4:4" x14ac:dyDescent="0.4">
      <c r="D3812" s="10"/>
    </row>
    <row r="3813" spans="4:4" x14ac:dyDescent="0.4">
      <c r="D3813" s="10"/>
    </row>
    <row r="3814" spans="4:4" x14ac:dyDescent="0.4">
      <c r="D3814" s="10"/>
    </row>
    <row r="3815" spans="4:4" x14ac:dyDescent="0.4">
      <c r="D3815" s="10"/>
    </row>
    <row r="3816" spans="4:4" x14ac:dyDescent="0.4">
      <c r="D3816" s="10"/>
    </row>
    <row r="3817" spans="4:4" x14ac:dyDescent="0.4">
      <c r="D3817" s="10"/>
    </row>
    <row r="3818" spans="4:4" x14ac:dyDescent="0.4">
      <c r="D3818" s="10"/>
    </row>
    <row r="3819" spans="4:4" x14ac:dyDescent="0.4">
      <c r="D3819" s="10"/>
    </row>
    <row r="3820" spans="4:4" x14ac:dyDescent="0.4">
      <c r="D3820" s="10"/>
    </row>
    <row r="3821" spans="4:4" x14ac:dyDescent="0.4">
      <c r="D3821" s="10"/>
    </row>
    <row r="3822" spans="4:4" x14ac:dyDescent="0.4">
      <c r="D3822" s="10"/>
    </row>
    <row r="3823" spans="4:4" x14ac:dyDescent="0.4">
      <c r="D3823" s="10"/>
    </row>
    <row r="3824" spans="4:4" x14ac:dyDescent="0.4">
      <c r="D3824" s="10"/>
    </row>
    <row r="3825" spans="4:4" x14ac:dyDescent="0.4">
      <c r="D3825" s="10"/>
    </row>
    <row r="3826" spans="4:4" x14ac:dyDescent="0.4">
      <c r="D3826" s="10"/>
    </row>
    <row r="3827" spans="4:4" x14ac:dyDescent="0.4">
      <c r="D3827" s="10"/>
    </row>
    <row r="3828" spans="4:4" x14ac:dyDescent="0.4">
      <c r="D3828" s="10"/>
    </row>
    <row r="3829" spans="4:4" x14ac:dyDescent="0.4">
      <c r="D3829" s="10"/>
    </row>
    <row r="3830" spans="4:4" x14ac:dyDescent="0.4">
      <c r="D3830" s="10"/>
    </row>
    <row r="3831" spans="4:4" x14ac:dyDescent="0.4">
      <c r="D3831" s="10"/>
    </row>
    <row r="3832" spans="4:4" x14ac:dyDescent="0.4">
      <c r="D3832" s="10"/>
    </row>
    <row r="3833" spans="4:4" x14ac:dyDescent="0.4">
      <c r="D3833" s="10"/>
    </row>
    <row r="3834" spans="4:4" x14ac:dyDescent="0.4">
      <c r="D3834" s="10"/>
    </row>
    <row r="3835" spans="4:4" x14ac:dyDescent="0.4">
      <c r="D3835" s="10"/>
    </row>
    <row r="3836" spans="4:4" x14ac:dyDescent="0.4">
      <c r="D3836" s="10"/>
    </row>
    <row r="3837" spans="4:4" x14ac:dyDescent="0.4">
      <c r="D3837" s="10"/>
    </row>
    <row r="3838" spans="4:4" x14ac:dyDescent="0.4">
      <c r="D3838" s="10"/>
    </row>
    <row r="3839" spans="4:4" x14ac:dyDescent="0.4">
      <c r="D3839" s="10"/>
    </row>
    <row r="3840" spans="4:4" x14ac:dyDescent="0.4">
      <c r="D3840" s="10"/>
    </row>
    <row r="3841" spans="4:4" x14ac:dyDescent="0.4">
      <c r="D3841" s="10"/>
    </row>
    <row r="3842" spans="4:4" x14ac:dyDescent="0.4">
      <c r="D3842" s="10"/>
    </row>
    <row r="3843" spans="4:4" x14ac:dyDescent="0.4">
      <c r="D3843" s="10"/>
    </row>
    <row r="3844" spans="4:4" x14ac:dyDescent="0.4">
      <c r="D3844" s="10"/>
    </row>
    <row r="3845" spans="4:4" x14ac:dyDescent="0.4">
      <c r="D3845" s="10"/>
    </row>
    <row r="3846" spans="4:4" x14ac:dyDescent="0.4">
      <c r="D3846" s="10"/>
    </row>
    <row r="3847" spans="4:4" x14ac:dyDescent="0.4">
      <c r="D3847" s="10"/>
    </row>
    <row r="3848" spans="4:4" x14ac:dyDescent="0.4">
      <c r="D3848" s="10"/>
    </row>
    <row r="3849" spans="4:4" x14ac:dyDescent="0.4">
      <c r="D3849" s="10"/>
    </row>
    <row r="3850" spans="4:4" x14ac:dyDescent="0.4">
      <c r="D3850" s="10"/>
    </row>
    <row r="3851" spans="4:4" x14ac:dyDescent="0.4">
      <c r="D3851" s="10"/>
    </row>
    <row r="3852" spans="4:4" x14ac:dyDescent="0.4">
      <c r="D3852" s="10"/>
    </row>
    <row r="3853" spans="4:4" x14ac:dyDescent="0.4">
      <c r="D3853" s="10"/>
    </row>
    <row r="3854" spans="4:4" x14ac:dyDescent="0.4">
      <c r="D3854" s="10"/>
    </row>
    <row r="3855" spans="4:4" x14ac:dyDescent="0.4">
      <c r="D3855" s="10"/>
    </row>
    <row r="3856" spans="4:4" x14ac:dyDescent="0.4">
      <c r="D3856" s="10"/>
    </row>
    <row r="3857" spans="4:4" x14ac:dyDescent="0.4">
      <c r="D3857" s="10"/>
    </row>
    <row r="3858" spans="4:4" x14ac:dyDescent="0.4">
      <c r="D3858" s="10"/>
    </row>
    <row r="3859" spans="4:4" x14ac:dyDescent="0.4">
      <c r="D3859" s="10"/>
    </row>
    <row r="3860" spans="4:4" x14ac:dyDescent="0.4">
      <c r="D3860" s="10"/>
    </row>
    <row r="3861" spans="4:4" x14ac:dyDescent="0.4">
      <c r="D3861" s="10"/>
    </row>
    <row r="3862" spans="4:4" x14ac:dyDescent="0.4">
      <c r="D3862" s="10"/>
    </row>
    <row r="3863" spans="4:4" x14ac:dyDescent="0.4">
      <c r="D3863" s="10"/>
    </row>
    <row r="3864" spans="4:4" x14ac:dyDescent="0.4">
      <c r="D3864" s="10"/>
    </row>
    <row r="3865" spans="4:4" x14ac:dyDescent="0.4">
      <c r="D3865" s="10"/>
    </row>
    <row r="3866" spans="4:4" x14ac:dyDescent="0.4">
      <c r="D3866" s="10"/>
    </row>
    <row r="3867" spans="4:4" x14ac:dyDescent="0.4">
      <c r="D3867" s="10"/>
    </row>
    <row r="3868" spans="4:4" x14ac:dyDescent="0.4">
      <c r="D3868" s="10"/>
    </row>
    <row r="3869" spans="4:4" x14ac:dyDescent="0.4">
      <c r="D3869" s="10"/>
    </row>
    <row r="3870" spans="4:4" x14ac:dyDescent="0.4">
      <c r="D3870" s="10"/>
    </row>
    <row r="3871" spans="4:4" x14ac:dyDescent="0.4">
      <c r="D3871" s="10"/>
    </row>
    <row r="3872" spans="4:4" x14ac:dyDescent="0.4">
      <c r="D3872" s="10"/>
    </row>
    <row r="3873" spans="4:4" x14ac:dyDescent="0.4">
      <c r="D3873" s="10"/>
    </row>
    <row r="3874" spans="4:4" x14ac:dyDescent="0.4">
      <c r="D3874" s="10"/>
    </row>
    <row r="3875" spans="4:4" x14ac:dyDescent="0.4">
      <c r="D3875" s="10"/>
    </row>
    <row r="3876" spans="4:4" x14ac:dyDescent="0.4">
      <c r="D3876" s="10"/>
    </row>
    <row r="3877" spans="4:4" x14ac:dyDescent="0.4">
      <c r="D3877" s="10"/>
    </row>
    <row r="3878" spans="4:4" x14ac:dyDescent="0.4">
      <c r="D3878" s="10"/>
    </row>
    <row r="3879" spans="4:4" x14ac:dyDescent="0.4">
      <c r="D3879" s="10"/>
    </row>
    <row r="3880" spans="4:4" x14ac:dyDescent="0.4">
      <c r="D3880" s="10"/>
    </row>
    <row r="3881" spans="4:4" x14ac:dyDescent="0.4">
      <c r="D3881" s="10"/>
    </row>
    <row r="3882" spans="4:4" x14ac:dyDescent="0.4">
      <c r="D3882" s="10"/>
    </row>
    <row r="3883" spans="4:4" x14ac:dyDescent="0.4">
      <c r="D3883" s="10"/>
    </row>
    <row r="3884" spans="4:4" x14ac:dyDescent="0.4">
      <c r="D3884" s="10"/>
    </row>
    <row r="3885" spans="4:4" x14ac:dyDescent="0.4">
      <c r="D3885" s="10"/>
    </row>
    <row r="3886" spans="4:4" x14ac:dyDescent="0.4">
      <c r="D3886" s="10"/>
    </row>
    <row r="3887" spans="4:4" x14ac:dyDescent="0.4">
      <c r="D3887" s="10"/>
    </row>
    <row r="3888" spans="4:4" x14ac:dyDescent="0.4">
      <c r="D3888" s="10"/>
    </row>
    <row r="3889" spans="4:4" x14ac:dyDescent="0.4">
      <c r="D3889" s="10"/>
    </row>
    <row r="3890" spans="4:4" x14ac:dyDescent="0.4">
      <c r="D3890" s="10"/>
    </row>
    <row r="3891" spans="4:4" x14ac:dyDescent="0.4">
      <c r="D3891" s="10"/>
    </row>
    <row r="3892" spans="4:4" x14ac:dyDescent="0.4">
      <c r="D3892" s="10"/>
    </row>
    <row r="3893" spans="4:4" x14ac:dyDescent="0.4">
      <c r="D3893" s="10"/>
    </row>
    <row r="3894" spans="4:4" x14ac:dyDescent="0.4">
      <c r="D3894" s="10"/>
    </row>
    <row r="3895" spans="4:4" x14ac:dyDescent="0.4">
      <c r="D3895" s="10"/>
    </row>
    <row r="3896" spans="4:4" x14ac:dyDescent="0.4">
      <c r="D3896" s="10"/>
    </row>
    <row r="3897" spans="4:4" x14ac:dyDescent="0.4">
      <c r="D3897" s="10"/>
    </row>
    <row r="3898" spans="4:4" x14ac:dyDescent="0.4">
      <c r="D3898" s="10"/>
    </row>
    <row r="3899" spans="4:4" x14ac:dyDescent="0.4">
      <c r="D3899" s="10"/>
    </row>
    <row r="3900" spans="4:4" x14ac:dyDescent="0.4">
      <c r="D3900" s="10"/>
    </row>
    <row r="3901" spans="4:4" x14ac:dyDescent="0.4">
      <c r="D3901" s="10"/>
    </row>
    <row r="3902" spans="4:4" x14ac:dyDescent="0.4">
      <c r="D3902" s="10"/>
    </row>
    <row r="3903" spans="4:4" x14ac:dyDescent="0.4">
      <c r="D3903" s="10"/>
    </row>
    <row r="3904" spans="4:4" x14ac:dyDescent="0.4">
      <c r="D3904" s="10"/>
    </row>
    <row r="3905" spans="4:4" x14ac:dyDescent="0.4">
      <c r="D3905" s="10"/>
    </row>
    <row r="3906" spans="4:4" x14ac:dyDescent="0.4">
      <c r="D3906" s="10"/>
    </row>
    <row r="3907" spans="4:4" x14ac:dyDescent="0.4">
      <c r="D3907" s="10"/>
    </row>
    <row r="3908" spans="4:4" x14ac:dyDescent="0.4">
      <c r="D3908" s="10"/>
    </row>
    <row r="3909" spans="4:4" x14ac:dyDescent="0.4">
      <c r="D3909" s="10"/>
    </row>
    <row r="3910" spans="4:4" x14ac:dyDescent="0.4">
      <c r="D3910" s="10"/>
    </row>
    <row r="3911" spans="4:4" x14ac:dyDescent="0.4">
      <c r="D3911" s="10"/>
    </row>
    <row r="3912" spans="4:4" x14ac:dyDescent="0.4">
      <c r="D3912" s="10"/>
    </row>
    <row r="3913" spans="4:4" x14ac:dyDescent="0.4">
      <c r="D3913" s="10"/>
    </row>
    <row r="3914" spans="4:4" x14ac:dyDescent="0.4">
      <c r="D3914" s="10"/>
    </row>
    <row r="3915" spans="4:4" x14ac:dyDescent="0.4">
      <c r="D3915" s="10"/>
    </row>
    <row r="3916" spans="4:4" x14ac:dyDescent="0.4">
      <c r="D3916" s="10"/>
    </row>
    <row r="3917" spans="4:4" x14ac:dyDescent="0.4">
      <c r="D3917" s="10"/>
    </row>
    <row r="3918" spans="4:4" x14ac:dyDescent="0.4">
      <c r="D3918" s="10"/>
    </row>
    <row r="3919" spans="4:4" x14ac:dyDescent="0.4">
      <c r="D3919" s="10"/>
    </row>
    <row r="3920" spans="4:4" x14ac:dyDescent="0.4">
      <c r="D3920" s="10"/>
    </row>
    <row r="3921" spans="4:4" x14ac:dyDescent="0.4">
      <c r="D3921" s="10"/>
    </row>
    <row r="3922" spans="4:4" x14ac:dyDescent="0.4">
      <c r="D3922" s="10"/>
    </row>
    <row r="3923" spans="4:4" x14ac:dyDescent="0.4">
      <c r="D3923" s="10"/>
    </row>
    <row r="3924" spans="4:4" x14ac:dyDescent="0.4">
      <c r="D3924" s="10"/>
    </row>
    <row r="3925" spans="4:4" x14ac:dyDescent="0.4">
      <c r="D3925" s="10"/>
    </row>
    <row r="3926" spans="4:4" x14ac:dyDescent="0.4">
      <c r="D3926" s="10"/>
    </row>
    <row r="3927" spans="4:4" x14ac:dyDescent="0.4">
      <c r="D3927" s="10"/>
    </row>
    <row r="3928" spans="4:4" x14ac:dyDescent="0.4">
      <c r="D3928" s="10"/>
    </row>
    <row r="3929" spans="4:4" x14ac:dyDescent="0.4">
      <c r="D3929" s="10"/>
    </row>
    <row r="3930" spans="4:4" x14ac:dyDescent="0.4">
      <c r="D3930" s="10"/>
    </row>
    <row r="3931" spans="4:4" x14ac:dyDescent="0.4">
      <c r="D3931" s="10"/>
    </row>
    <row r="3932" spans="4:4" x14ac:dyDescent="0.4">
      <c r="D3932" s="10"/>
    </row>
    <row r="3933" spans="4:4" x14ac:dyDescent="0.4">
      <c r="D3933" s="10"/>
    </row>
    <row r="3934" spans="4:4" x14ac:dyDescent="0.4">
      <c r="D3934" s="10"/>
    </row>
    <row r="3935" spans="4:4" x14ac:dyDescent="0.4">
      <c r="D3935" s="10"/>
    </row>
    <row r="3936" spans="4:4" x14ac:dyDescent="0.4">
      <c r="D3936" s="10"/>
    </row>
    <row r="3937" spans="4:4" x14ac:dyDescent="0.4">
      <c r="D3937" s="10"/>
    </row>
    <row r="3938" spans="4:4" x14ac:dyDescent="0.4">
      <c r="D3938" s="10"/>
    </row>
    <row r="3939" spans="4:4" x14ac:dyDescent="0.4">
      <c r="D3939" s="10"/>
    </row>
    <row r="3940" spans="4:4" x14ac:dyDescent="0.4">
      <c r="D3940" s="10"/>
    </row>
    <row r="3941" spans="4:4" x14ac:dyDescent="0.4">
      <c r="D3941" s="10"/>
    </row>
    <row r="3942" spans="4:4" x14ac:dyDescent="0.4">
      <c r="D3942" s="10"/>
    </row>
    <row r="3943" spans="4:4" x14ac:dyDescent="0.4">
      <c r="D3943" s="10"/>
    </row>
    <row r="3944" spans="4:4" x14ac:dyDescent="0.4">
      <c r="D3944" s="10"/>
    </row>
    <row r="3945" spans="4:4" x14ac:dyDescent="0.4">
      <c r="D3945" s="10"/>
    </row>
    <row r="3946" spans="4:4" x14ac:dyDescent="0.4">
      <c r="D3946" s="10"/>
    </row>
    <row r="3947" spans="4:4" x14ac:dyDescent="0.4">
      <c r="D3947" s="10"/>
    </row>
    <row r="3948" spans="4:4" x14ac:dyDescent="0.4">
      <c r="D3948" s="10"/>
    </row>
    <row r="3949" spans="4:4" x14ac:dyDescent="0.4">
      <c r="D3949" s="10"/>
    </row>
    <row r="3950" spans="4:4" x14ac:dyDescent="0.4">
      <c r="D3950" s="10"/>
    </row>
    <row r="3951" spans="4:4" x14ac:dyDescent="0.4">
      <c r="D3951" s="10"/>
    </row>
    <row r="3952" spans="4:4" x14ac:dyDescent="0.4">
      <c r="D3952" s="10"/>
    </row>
    <row r="3953" spans="4:4" x14ac:dyDescent="0.4">
      <c r="D3953" s="10"/>
    </row>
    <row r="3954" spans="4:4" x14ac:dyDescent="0.4">
      <c r="D3954" s="10"/>
    </row>
    <row r="3955" spans="4:4" x14ac:dyDescent="0.4">
      <c r="D3955" s="10"/>
    </row>
    <row r="3956" spans="4:4" x14ac:dyDescent="0.4">
      <c r="D3956" s="10"/>
    </row>
    <row r="3957" spans="4:4" x14ac:dyDescent="0.4">
      <c r="D3957" s="10"/>
    </row>
    <row r="3958" spans="4:4" x14ac:dyDescent="0.4">
      <c r="D3958" s="10"/>
    </row>
    <row r="3959" spans="4:4" x14ac:dyDescent="0.4">
      <c r="D3959" s="10"/>
    </row>
    <row r="3960" spans="4:4" x14ac:dyDescent="0.4">
      <c r="D3960" s="10"/>
    </row>
    <row r="3961" spans="4:4" x14ac:dyDescent="0.4">
      <c r="D3961" s="10"/>
    </row>
    <row r="3962" spans="4:4" x14ac:dyDescent="0.4">
      <c r="D3962" s="10"/>
    </row>
    <row r="3963" spans="4:4" x14ac:dyDescent="0.4">
      <c r="D3963" s="10"/>
    </row>
    <row r="3964" spans="4:4" x14ac:dyDescent="0.4">
      <c r="D3964" s="10"/>
    </row>
    <row r="3965" spans="4:4" x14ac:dyDescent="0.4">
      <c r="D3965" s="10"/>
    </row>
    <row r="3966" spans="4:4" x14ac:dyDescent="0.4">
      <c r="D3966" s="10"/>
    </row>
    <row r="3967" spans="4:4" x14ac:dyDescent="0.4">
      <c r="D3967" s="10"/>
    </row>
    <row r="3968" spans="4:4" x14ac:dyDescent="0.4">
      <c r="D3968" s="10"/>
    </row>
    <row r="3969" spans="4:4" x14ac:dyDescent="0.4">
      <c r="D3969" s="10"/>
    </row>
    <row r="3970" spans="4:4" x14ac:dyDescent="0.4">
      <c r="D3970" s="10"/>
    </row>
    <row r="3971" spans="4:4" x14ac:dyDescent="0.4">
      <c r="D3971" s="10"/>
    </row>
    <row r="3972" spans="4:4" x14ac:dyDescent="0.4">
      <c r="D3972" s="10"/>
    </row>
    <row r="3973" spans="4:4" x14ac:dyDescent="0.4">
      <c r="D3973" s="10"/>
    </row>
    <row r="3974" spans="4:4" x14ac:dyDescent="0.4">
      <c r="D3974" s="10"/>
    </row>
    <row r="3975" spans="4:4" x14ac:dyDescent="0.4">
      <c r="D3975" s="10"/>
    </row>
    <row r="3976" spans="4:4" x14ac:dyDescent="0.4">
      <c r="D3976" s="10"/>
    </row>
    <row r="3977" spans="4:4" x14ac:dyDescent="0.4">
      <c r="D3977" s="10"/>
    </row>
    <row r="3978" spans="4:4" x14ac:dyDescent="0.4">
      <c r="D3978" s="10"/>
    </row>
    <row r="3979" spans="4:4" x14ac:dyDescent="0.4">
      <c r="D3979" s="10"/>
    </row>
    <row r="3980" spans="4:4" x14ac:dyDescent="0.4">
      <c r="D3980" s="10"/>
    </row>
    <row r="3981" spans="4:4" x14ac:dyDescent="0.4">
      <c r="D3981" s="10"/>
    </row>
    <row r="3982" spans="4:4" x14ac:dyDescent="0.4">
      <c r="D3982" s="10"/>
    </row>
    <row r="3983" spans="4:4" x14ac:dyDescent="0.4">
      <c r="D3983" s="10"/>
    </row>
    <row r="3984" spans="4:4" x14ac:dyDescent="0.4">
      <c r="D3984" s="10"/>
    </row>
    <row r="3985" spans="4:4" x14ac:dyDescent="0.4">
      <c r="D3985" s="10"/>
    </row>
    <row r="3986" spans="4:4" x14ac:dyDescent="0.4">
      <c r="D3986" s="10"/>
    </row>
    <row r="3987" spans="4:4" x14ac:dyDescent="0.4">
      <c r="D3987" s="10"/>
    </row>
    <row r="3988" spans="4:4" x14ac:dyDescent="0.4">
      <c r="D3988" s="10"/>
    </row>
    <row r="3989" spans="4:4" x14ac:dyDescent="0.4">
      <c r="D3989" s="10"/>
    </row>
    <row r="3990" spans="4:4" x14ac:dyDescent="0.4">
      <c r="D3990" s="10"/>
    </row>
    <row r="3991" spans="4:4" x14ac:dyDescent="0.4">
      <c r="D3991" s="10"/>
    </row>
    <row r="3992" spans="4:4" x14ac:dyDescent="0.4">
      <c r="D3992" s="10"/>
    </row>
    <row r="3993" spans="4:4" x14ac:dyDescent="0.4">
      <c r="D3993" s="10"/>
    </row>
    <row r="3994" spans="4:4" x14ac:dyDescent="0.4">
      <c r="D3994" s="10"/>
    </row>
    <row r="3995" spans="4:4" x14ac:dyDescent="0.4">
      <c r="D3995" s="10"/>
    </row>
    <row r="3996" spans="4:4" x14ac:dyDescent="0.4">
      <c r="D3996" s="10"/>
    </row>
    <row r="3997" spans="4:4" x14ac:dyDescent="0.4">
      <c r="D3997" s="10"/>
    </row>
    <row r="3998" spans="4:4" x14ac:dyDescent="0.4">
      <c r="D3998" s="10"/>
    </row>
    <row r="3999" spans="4:4" x14ac:dyDescent="0.4">
      <c r="D3999" s="10"/>
    </row>
    <row r="4000" spans="4:4" x14ac:dyDescent="0.4">
      <c r="D4000" s="10"/>
    </row>
    <row r="4001" spans="4:4" x14ac:dyDescent="0.4">
      <c r="D4001" s="10"/>
    </row>
    <row r="4002" spans="4:4" x14ac:dyDescent="0.4">
      <c r="D4002" s="10"/>
    </row>
    <row r="4003" spans="4:4" x14ac:dyDescent="0.4">
      <c r="D4003" s="10"/>
    </row>
    <row r="4004" spans="4:4" x14ac:dyDescent="0.4">
      <c r="D4004" s="10"/>
    </row>
    <row r="4005" spans="4:4" x14ac:dyDescent="0.4">
      <c r="D4005" s="10"/>
    </row>
    <row r="4006" spans="4:4" x14ac:dyDescent="0.4">
      <c r="D4006" s="10"/>
    </row>
    <row r="4007" spans="4:4" x14ac:dyDescent="0.4">
      <c r="D4007" s="10"/>
    </row>
    <row r="4008" spans="4:4" x14ac:dyDescent="0.4">
      <c r="D4008" s="10"/>
    </row>
    <row r="4009" spans="4:4" x14ac:dyDescent="0.4">
      <c r="D4009" s="10"/>
    </row>
    <row r="4010" spans="4:4" x14ac:dyDescent="0.4">
      <c r="D4010" s="10"/>
    </row>
    <row r="4011" spans="4:4" x14ac:dyDescent="0.4">
      <c r="D4011" s="10"/>
    </row>
    <row r="4012" spans="4:4" x14ac:dyDescent="0.4">
      <c r="D4012" s="10"/>
    </row>
    <row r="4013" spans="4:4" x14ac:dyDescent="0.4">
      <c r="D4013" s="10"/>
    </row>
    <row r="4014" spans="4:4" x14ac:dyDescent="0.4">
      <c r="D4014" s="10"/>
    </row>
    <row r="4015" spans="4:4" x14ac:dyDescent="0.4">
      <c r="D4015" s="10"/>
    </row>
    <row r="4016" spans="4:4" x14ac:dyDescent="0.4">
      <c r="D4016" s="10"/>
    </row>
    <row r="4017" spans="4:4" x14ac:dyDescent="0.4">
      <c r="D4017" s="10"/>
    </row>
    <row r="4018" spans="4:4" x14ac:dyDescent="0.4">
      <c r="D4018" s="10"/>
    </row>
    <row r="4019" spans="4:4" x14ac:dyDescent="0.4">
      <c r="D4019" s="10"/>
    </row>
    <row r="4020" spans="4:4" x14ac:dyDescent="0.4">
      <c r="D4020" s="10"/>
    </row>
    <row r="4021" spans="4:4" x14ac:dyDescent="0.4">
      <c r="D4021" s="10"/>
    </row>
    <row r="4022" spans="4:4" x14ac:dyDescent="0.4">
      <c r="D4022" s="10"/>
    </row>
    <row r="4023" spans="4:4" x14ac:dyDescent="0.4">
      <c r="D4023" s="10"/>
    </row>
    <row r="4024" spans="4:4" x14ac:dyDescent="0.4">
      <c r="D4024" s="10"/>
    </row>
    <row r="4025" spans="4:4" x14ac:dyDescent="0.4">
      <c r="D4025" s="10"/>
    </row>
    <row r="4026" spans="4:4" x14ac:dyDescent="0.4">
      <c r="D4026" s="10"/>
    </row>
    <row r="4027" spans="4:4" x14ac:dyDescent="0.4">
      <c r="D4027" s="10"/>
    </row>
    <row r="4028" spans="4:4" x14ac:dyDescent="0.4">
      <c r="D4028" s="10"/>
    </row>
    <row r="4029" spans="4:4" x14ac:dyDescent="0.4">
      <c r="D4029" s="10"/>
    </row>
    <row r="4030" spans="4:4" x14ac:dyDescent="0.4">
      <c r="D4030" s="10"/>
    </row>
    <row r="4031" spans="4:4" x14ac:dyDescent="0.4">
      <c r="D4031" s="10"/>
    </row>
    <row r="4032" spans="4:4" x14ac:dyDescent="0.4">
      <c r="D4032" s="10"/>
    </row>
    <row r="4033" spans="4:4" x14ac:dyDescent="0.4">
      <c r="D4033" s="10"/>
    </row>
    <row r="4034" spans="4:4" x14ac:dyDescent="0.4">
      <c r="D4034" s="10"/>
    </row>
    <row r="4035" spans="4:4" x14ac:dyDescent="0.4">
      <c r="D4035" s="10"/>
    </row>
    <row r="4036" spans="4:4" x14ac:dyDescent="0.4">
      <c r="D4036" s="10"/>
    </row>
    <row r="4037" spans="4:4" x14ac:dyDescent="0.4">
      <c r="D4037" s="10"/>
    </row>
    <row r="4038" spans="4:4" x14ac:dyDescent="0.4">
      <c r="D4038" s="10"/>
    </row>
    <row r="4039" spans="4:4" x14ac:dyDescent="0.4">
      <c r="D4039" s="10"/>
    </row>
    <row r="4040" spans="4:4" x14ac:dyDescent="0.4">
      <c r="D4040" s="10"/>
    </row>
    <row r="4041" spans="4:4" x14ac:dyDescent="0.4">
      <c r="D4041" s="10"/>
    </row>
    <row r="4042" spans="4:4" x14ac:dyDescent="0.4">
      <c r="D4042" s="10"/>
    </row>
    <row r="4043" spans="4:4" x14ac:dyDescent="0.4">
      <c r="D4043" s="10"/>
    </row>
    <row r="4044" spans="4:4" x14ac:dyDescent="0.4">
      <c r="D4044" s="10"/>
    </row>
    <row r="4045" spans="4:4" x14ac:dyDescent="0.4">
      <c r="D4045" s="10"/>
    </row>
    <row r="4046" spans="4:4" x14ac:dyDescent="0.4">
      <c r="D4046" s="10"/>
    </row>
    <row r="4047" spans="4:4" x14ac:dyDescent="0.4">
      <c r="D4047" s="10"/>
    </row>
    <row r="4048" spans="4:4" x14ac:dyDescent="0.4">
      <c r="D4048" s="10"/>
    </row>
    <row r="4049" spans="4:4" x14ac:dyDescent="0.4">
      <c r="D4049" s="10"/>
    </row>
    <row r="4050" spans="4:4" x14ac:dyDescent="0.4">
      <c r="D4050" s="10"/>
    </row>
    <row r="4051" spans="4:4" x14ac:dyDescent="0.4">
      <c r="D4051" s="10"/>
    </row>
    <row r="4052" spans="4:4" x14ac:dyDescent="0.4">
      <c r="D4052" s="10"/>
    </row>
    <row r="4053" spans="4:4" x14ac:dyDescent="0.4">
      <c r="D4053" s="10"/>
    </row>
    <row r="4054" spans="4:4" x14ac:dyDescent="0.4">
      <c r="D4054" s="10"/>
    </row>
    <row r="4055" spans="4:4" x14ac:dyDescent="0.4">
      <c r="D4055" s="10"/>
    </row>
    <row r="4056" spans="4:4" x14ac:dyDescent="0.4">
      <c r="D4056" s="10"/>
    </row>
    <row r="4057" spans="4:4" x14ac:dyDescent="0.4">
      <c r="D4057" s="10"/>
    </row>
    <row r="4058" spans="4:4" x14ac:dyDescent="0.4">
      <c r="D4058" s="10"/>
    </row>
    <row r="4059" spans="4:4" x14ac:dyDescent="0.4">
      <c r="D4059" s="10"/>
    </row>
    <row r="4060" spans="4:4" x14ac:dyDescent="0.4">
      <c r="D4060" s="10"/>
    </row>
    <row r="4061" spans="4:4" x14ac:dyDescent="0.4">
      <c r="D4061" s="10"/>
    </row>
    <row r="4062" spans="4:4" x14ac:dyDescent="0.4">
      <c r="D4062" s="10"/>
    </row>
    <row r="4063" spans="4:4" x14ac:dyDescent="0.4">
      <c r="D4063" s="10"/>
    </row>
    <row r="4064" spans="4:4" x14ac:dyDescent="0.4">
      <c r="D4064" s="10"/>
    </row>
    <row r="4065" spans="4:4" x14ac:dyDescent="0.4">
      <c r="D4065" s="10"/>
    </row>
    <row r="4066" spans="4:4" x14ac:dyDescent="0.4">
      <c r="D4066" s="10"/>
    </row>
    <row r="4067" spans="4:4" x14ac:dyDescent="0.4">
      <c r="D4067" s="10"/>
    </row>
    <row r="4068" spans="4:4" x14ac:dyDescent="0.4">
      <c r="D4068" s="10"/>
    </row>
    <row r="4069" spans="4:4" x14ac:dyDescent="0.4">
      <c r="D4069" s="10"/>
    </row>
    <row r="4070" spans="4:4" x14ac:dyDescent="0.4">
      <c r="D4070" s="10"/>
    </row>
    <row r="4071" spans="4:4" x14ac:dyDescent="0.4">
      <c r="D4071" s="10"/>
    </row>
    <row r="4072" spans="4:4" x14ac:dyDescent="0.4">
      <c r="D4072" s="10"/>
    </row>
    <row r="4073" spans="4:4" x14ac:dyDescent="0.4">
      <c r="D4073" s="10"/>
    </row>
    <row r="4074" spans="4:4" x14ac:dyDescent="0.4">
      <c r="D4074" s="10"/>
    </row>
    <row r="4075" spans="4:4" x14ac:dyDescent="0.4">
      <c r="D4075" s="10"/>
    </row>
    <row r="4076" spans="4:4" x14ac:dyDescent="0.4">
      <c r="D4076" s="10"/>
    </row>
    <row r="4077" spans="4:4" x14ac:dyDescent="0.4">
      <c r="D4077" s="10"/>
    </row>
    <row r="4078" spans="4:4" x14ac:dyDescent="0.4">
      <c r="D4078" s="10"/>
    </row>
    <row r="4079" spans="4:4" x14ac:dyDescent="0.4">
      <c r="D4079" s="10"/>
    </row>
    <row r="4080" spans="4:4" x14ac:dyDescent="0.4">
      <c r="D4080" s="10"/>
    </row>
    <row r="4081" spans="4:4" x14ac:dyDescent="0.4">
      <c r="D4081" s="10"/>
    </row>
    <row r="4082" spans="4:4" x14ac:dyDescent="0.4">
      <c r="D4082" s="10"/>
    </row>
    <row r="4083" spans="4:4" x14ac:dyDescent="0.4">
      <c r="D4083" s="10"/>
    </row>
    <row r="4084" spans="4:4" x14ac:dyDescent="0.4">
      <c r="D4084" s="10"/>
    </row>
    <row r="4085" spans="4:4" x14ac:dyDescent="0.4">
      <c r="D4085" s="10"/>
    </row>
    <row r="4086" spans="4:4" x14ac:dyDescent="0.4">
      <c r="D4086" s="10"/>
    </row>
    <row r="4087" spans="4:4" x14ac:dyDescent="0.4">
      <c r="D4087" s="10"/>
    </row>
    <row r="4088" spans="4:4" x14ac:dyDescent="0.4">
      <c r="D4088" s="10"/>
    </row>
    <row r="4089" spans="4:4" x14ac:dyDescent="0.4">
      <c r="D4089" s="10"/>
    </row>
    <row r="4090" spans="4:4" x14ac:dyDescent="0.4">
      <c r="D4090" s="10"/>
    </row>
    <row r="4091" spans="4:4" x14ac:dyDescent="0.4">
      <c r="D4091" s="10"/>
    </row>
    <row r="4092" spans="4:4" x14ac:dyDescent="0.4">
      <c r="D4092" s="10"/>
    </row>
    <row r="4093" spans="4:4" x14ac:dyDescent="0.4">
      <c r="D4093" s="10"/>
    </row>
    <row r="4094" spans="4:4" x14ac:dyDescent="0.4">
      <c r="D4094" s="10"/>
    </row>
    <row r="4095" spans="4:4" x14ac:dyDescent="0.4">
      <c r="D4095" s="10"/>
    </row>
    <row r="4096" spans="4:4" x14ac:dyDescent="0.4">
      <c r="D4096" s="10"/>
    </row>
    <row r="4097" spans="4:4" x14ac:dyDescent="0.4">
      <c r="D4097" s="10"/>
    </row>
    <row r="4098" spans="4:4" x14ac:dyDescent="0.4">
      <c r="D4098" s="10"/>
    </row>
    <row r="4099" spans="4:4" x14ac:dyDescent="0.4">
      <c r="D4099" s="10"/>
    </row>
    <row r="4100" spans="4:4" x14ac:dyDescent="0.4">
      <c r="D4100" s="10"/>
    </row>
    <row r="4101" spans="4:4" x14ac:dyDescent="0.4">
      <c r="D4101" s="10"/>
    </row>
    <row r="4102" spans="4:4" x14ac:dyDescent="0.4">
      <c r="D4102" s="10"/>
    </row>
    <row r="4103" spans="4:4" x14ac:dyDescent="0.4">
      <c r="D4103" s="10"/>
    </row>
    <row r="4104" spans="4:4" x14ac:dyDescent="0.4">
      <c r="D4104" s="10"/>
    </row>
    <row r="4105" spans="4:4" x14ac:dyDescent="0.4">
      <c r="D4105" s="10"/>
    </row>
    <row r="4106" spans="4:4" x14ac:dyDescent="0.4">
      <c r="D4106" s="10"/>
    </row>
    <row r="4107" spans="4:4" x14ac:dyDescent="0.4">
      <c r="D4107" s="10"/>
    </row>
    <row r="4108" spans="4:4" x14ac:dyDescent="0.4">
      <c r="D4108" s="10"/>
    </row>
    <row r="4109" spans="4:4" x14ac:dyDescent="0.4">
      <c r="D4109" s="10"/>
    </row>
    <row r="4110" spans="4:4" x14ac:dyDescent="0.4">
      <c r="D4110" s="10"/>
    </row>
    <row r="4111" spans="4:4" x14ac:dyDescent="0.4">
      <c r="D4111" s="10"/>
    </row>
    <row r="4112" spans="4:4" x14ac:dyDescent="0.4">
      <c r="D4112" s="10"/>
    </row>
    <row r="4113" spans="4:4" x14ac:dyDescent="0.4">
      <c r="D4113" s="10"/>
    </row>
    <row r="4114" spans="4:4" x14ac:dyDescent="0.4">
      <c r="D4114" s="10"/>
    </row>
    <row r="4115" spans="4:4" x14ac:dyDescent="0.4">
      <c r="D4115" s="10"/>
    </row>
    <row r="4116" spans="4:4" x14ac:dyDescent="0.4">
      <c r="D4116" s="10"/>
    </row>
    <row r="4117" spans="4:4" x14ac:dyDescent="0.4">
      <c r="D4117" s="10"/>
    </row>
    <row r="4118" spans="4:4" x14ac:dyDescent="0.4">
      <c r="D4118" s="10"/>
    </row>
    <row r="4119" spans="4:4" x14ac:dyDescent="0.4">
      <c r="D4119" s="10"/>
    </row>
    <row r="4120" spans="4:4" x14ac:dyDescent="0.4">
      <c r="D4120" s="10"/>
    </row>
    <row r="4121" spans="4:4" x14ac:dyDescent="0.4">
      <c r="D4121" s="10"/>
    </row>
    <row r="4122" spans="4:4" x14ac:dyDescent="0.4">
      <c r="D4122" s="10"/>
    </row>
    <row r="4123" spans="4:4" x14ac:dyDescent="0.4">
      <c r="D4123" s="10"/>
    </row>
    <row r="4124" spans="4:4" x14ac:dyDescent="0.4">
      <c r="D4124" s="10"/>
    </row>
    <row r="4125" spans="4:4" x14ac:dyDescent="0.4">
      <c r="D4125" s="10"/>
    </row>
    <row r="4126" spans="4:4" x14ac:dyDescent="0.4">
      <c r="D4126" s="10"/>
    </row>
    <row r="4127" spans="4:4" x14ac:dyDescent="0.4">
      <c r="D4127" s="10"/>
    </row>
    <row r="4128" spans="4:4" x14ac:dyDescent="0.4">
      <c r="D4128" s="10"/>
    </row>
    <row r="4129" spans="4:4" x14ac:dyDescent="0.4">
      <c r="D4129" s="10"/>
    </row>
    <row r="4130" spans="4:4" x14ac:dyDescent="0.4">
      <c r="D4130" s="10"/>
    </row>
    <row r="4131" spans="4:4" x14ac:dyDescent="0.4">
      <c r="D4131" s="10"/>
    </row>
    <row r="4132" spans="4:4" x14ac:dyDescent="0.4">
      <c r="D4132" s="10"/>
    </row>
    <row r="4133" spans="4:4" x14ac:dyDescent="0.4">
      <c r="D4133" s="10"/>
    </row>
    <row r="4134" spans="4:4" x14ac:dyDescent="0.4">
      <c r="D4134" s="10"/>
    </row>
    <row r="4135" spans="4:4" x14ac:dyDescent="0.4">
      <c r="D4135" s="10"/>
    </row>
    <row r="4136" spans="4:4" x14ac:dyDescent="0.4">
      <c r="D4136" s="10"/>
    </row>
    <row r="4137" spans="4:4" x14ac:dyDescent="0.4">
      <c r="D4137" s="10"/>
    </row>
    <row r="4138" spans="4:4" x14ac:dyDescent="0.4">
      <c r="D4138" s="10"/>
    </row>
    <row r="4139" spans="4:4" x14ac:dyDescent="0.4">
      <c r="D4139" s="10"/>
    </row>
    <row r="4140" spans="4:4" x14ac:dyDescent="0.4">
      <c r="D4140" s="10"/>
    </row>
    <row r="4141" spans="4:4" x14ac:dyDescent="0.4">
      <c r="D4141" s="10"/>
    </row>
    <row r="4142" spans="4:4" x14ac:dyDescent="0.4">
      <c r="D4142" s="10"/>
    </row>
    <row r="4143" spans="4:4" x14ac:dyDescent="0.4">
      <c r="D4143" s="10"/>
    </row>
    <row r="4144" spans="4:4" x14ac:dyDescent="0.4">
      <c r="D4144" s="10"/>
    </row>
    <row r="4145" spans="4:4" x14ac:dyDescent="0.4">
      <c r="D4145" s="10"/>
    </row>
    <row r="4146" spans="4:4" x14ac:dyDescent="0.4">
      <c r="D4146" s="10"/>
    </row>
    <row r="4147" spans="4:4" x14ac:dyDescent="0.4">
      <c r="D4147" s="10"/>
    </row>
    <row r="4148" spans="4:4" x14ac:dyDescent="0.4">
      <c r="D4148" s="10"/>
    </row>
    <row r="4149" spans="4:4" x14ac:dyDescent="0.4">
      <c r="D4149" s="10"/>
    </row>
    <row r="4150" spans="4:4" x14ac:dyDescent="0.4">
      <c r="D4150" s="10"/>
    </row>
    <row r="4151" spans="4:4" x14ac:dyDescent="0.4">
      <c r="D4151" s="10"/>
    </row>
    <row r="4152" spans="4:4" x14ac:dyDescent="0.4">
      <c r="D4152" s="10"/>
    </row>
    <row r="4153" spans="4:4" x14ac:dyDescent="0.4">
      <c r="D4153" s="10"/>
    </row>
    <row r="4154" spans="4:4" x14ac:dyDescent="0.4">
      <c r="D4154" s="10"/>
    </row>
    <row r="4155" spans="4:4" x14ac:dyDescent="0.4">
      <c r="D4155" s="10"/>
    </row>
    <row r="4156" spans="4:4" x14ac:dyDescent="0.4">
      <c r="D4156" s="10"/>
    </row>
    <row r="4157" spans="4:4" x14ac:dyDescent="0.4">
      <c r="D4157" s="10"/>
    </row>
    <row r="4158" spans="4:4" x14ac:dyDescent="0.4">
      <c r="D4158" s="10"/>
    </row>
    <row r="4159" spans="4:4" x14ac:dyDescent="0.4">
      <c r="D4159" s="10"/>
    </row>
    <row r="4160" spans="4:4" x14ac:dyDescent="0.4">
      <c r="D4160" s="10"/>
    </row>
    <row r="4161" spans="4:4" x14ac:dyDescent="0.4">
      <c r="D4161" s="10"/>
    </row>
    <row r="4162" spans="4:4" x14ac:dyDescent="0.4">
      <c r="D4162" s="10"/>
    </row>
    <row r="4163" spans="4:4" x14ac:dyDescent="0.4">
      <c r="D4163" s="10"/>
    </row>
    <row r="4164" spans="4:4" x14ac:dyDescent="0.4">
      <c r="D4164" s="10"/>
    </row>
    <row r="4165" spans="4:4" x14ac:dyDescent="0.4">
      <c r="D4165" s="10"/>
    </row>
    <row r="4166" spans="4:4" x14ac:dyDescent="0.4">
      <c r="D4166" s="10"/>
    </row>
    <row r="4167" spans="4:4" x14ac:dyDescent="0.4">
      <c r="D4167" s="10"/>
    </row>
    <row r="4168" spans="4:4" x14ac:dyDescent="0.4">
      <c r="D4168" s="10"/>
    </row>
    <row r="4169" spans="4:4" x14ac:dyDescent="0.4">
      <c r="D4169" s="10"/>
    </row>
    <row r="4170" spans="4:4" x14ac:dyDescent="0.4">
      <c r="D4170" s="10"/>
    </row>
    <row r="4171" spans="4:4" x14ac:dyDescent="0.4">
      <c r="D4171" s="10"/>
    </row>
    <row r="4172" spans="4:4" x14ac:dyDescent="0.4">
      <c r="D4172" s="10"/>
    </row>
    <row r="4173" spans="4:4" x14ac:dyDescent="0.4">
      <c r="D4173" s="10"/>
    </row>
    <row r="4174" spans="4:4" x14ac:dyDescent="0.4">
      <c r="D4174" s="10"/>
    </row>
    <row r="4175" spans="4:4" x14ac:dyDescent="0.4">
      <c r="D4175" s="10"/>
    </row>
    <row r="4176" spans="4:4" x14ac:dyDescent="0.4">
      <c r="D4176" s="10"/>
    </row>
    <row r="4177" spans="4:4" x14ac:dyDescent="0.4">
      <c r="D4177" s="10"/>
    </row>
    <row r="4178" spans="4:4" x14ac:dyDescent="0.4">
      <c r="D4178" s="10"/>
    </row>
    <row r="4179" spans="4:4" x14ac:dyDescent="0.4">
      <c r="D4179" s="10"/>
    </row>
    <row r="4180" spans="4:4" x14ac:dyDescent="0.4">
      <c r="D4180" s="10"/>
    </row>
    <row r="4181" spans="4:4" x14ac:dyDescent="0.4">
      <c r="D4181" s="10"/>
    </row>
    <row r="4182" spans="4:4" x14ac:dyDescent="0.4">
      <c r="D4182" s="10"/>
    </row>
    <row r="4183" spans="4:4" x14ac:dyDescent="0.4">
      <c r="D4183" s="10"/>
    </row>
    <row r="4184" spans="4:4" x14ac:dyDescent="0.4">
      <c r="D4184" s="10"/>
    </row>
    <row r="4185" spans="4:4" x14ac:dyDescent="0.4">
      <c r="D4185" s="10"/>
    </row>
    <row r="4186" spans="4:4" x14ac:dyDescent="0.4">
      <c r="D4186" s="10"/>
    </row>
    <row r="4187" spans="4:4" x14ac:dyDescent="0.4">
      <c r="D4187" s="10"/>
    </row>
    <row r="4188" spans="4:4" x14ac:dyDescent="0.4">
      <c r="D4188" s="10"/>
    </row>
    <row r="4189" spans="4:4" x14ac:dyDescent="0.4">
      <c r="D4189" s="10"/>
    </row>
    <row r="4190" spans="4:4" x14ac:dyDescent="0.4">
      <c r="D4190" s="10"/>
    </row>
    <row r="4191" spans="4:4" x14ac:dyDescent="0.4">
      <c r="D4191" s="10"/>
    </row>
    <row r="4192" spans="4:4" x14ac:dyDescent="0.4">
      <c r="D4192" s="10"/>
    </row>
    <row r="4193" spans="4:4" x14ac:dyDescent="0.4">
      <c r="D4193" s="10"/>
    </row>
    <row r="4194" spans="4:4" x14ac:dyDescent="0.4">
      <c r="D4194" s="10"/>
    </row>
    <row r="4195" spans="4:4" x14ac:dyDescent="0.4">
      <c r="D4195" s="10"/>
    </row>
    <row r="4196" spans="4:4" x14ac:dyDescent="0.4">
      <c r="D4196" s="10"/>
    </row>
    <row r="4197" spans="4:4" x14ac:dyDescent="0.4">
      <c r="D4197" s="10"/>
    </row>
    <row r="4198" spans="4:4" x14ac:dyDescent="0.4">
      <c r="D4198" s="10"/>
    </row>
    <row r="4199" spans="4:4" x14ac:dyDescent="0.4">
      <c r="D4199" s="10"/>
    </row>
    <row r="4200" spans="4:4" x14ac:dyDescent="0.4">
      <c r="D4200" s="10"/>
    </row>
    <row r="4201" spans="4:4" x14ac:dyDescent="0.4">
      <c r="D4201" s="10"/>
    </row>
    <row r="4202" spans="4:4" x14ac:dyDescent="0.4">
      <c r="D4202" s="10"/>
    </row>
    <row r="4203" spans="4:4" x14ac:dyDescent="0.4">
      <c r="D4203" s="10"/>
    </row>
    <row r="4204" spans="4:4" x14ac:dyDescent="0.4">
      <c r="D4204" s="10"/>
    </row>
    <row r="4205" spans="4:4" x14ac:dyDescent="0.4">
      <c r="D4205" s="10"/>
    </row>
    <row r="4206" spans="4:4" x14ac:dyDescent="0.4">
      <c r="D4206" s="10"/>
    </row>
    <row r="4207" spans="4:4" x14ac:dyDescent="0.4">
      <c r="D4207" s="10"/>
    </row>
    <row r="4208" spans="4:4" x14ac:dyDescent="0.4">
      <c r="D4208" s="10"/>
    </row>
    <row r="4209" spans="4:4" x14ac:dyDescent="0.4">
      <c r="D4209" s="10"/>
    </row>
    <row r="4210" spans="4:4" x14ac:dyDescent="0.4">
      <c r="D4210" s="10"/>
    </row>
    <row r="4211" spans="4:4" x14ac:dyDescent="0.4">
      <c r="D4211" s="10"/>
    </row>
    <row r="4212" spans="4:4" x14ac:dyDescent="0.4">
      <c r="D4212" s="10"/>
    </row>
    <row r="4213" spans="4:4" x14ac:dyDescent="0.4">
      <c r="D4213" s="10"/>
    </row>
    <row r="4214" spans="4:4" x14ac:dyDescent="0.4">
      <c r="D4214" s="10"/>
    </row>
    <row r="4215" spans="4:4" x14ac:dyDescent="0.4">
      <c r="D4215" s="10"/>
    </row>
    <row r="4216" spans="4:4" x14ac:dyDescent="0.4">
      <c r="D4216" s="10"/>
    </row>
    <row r="4217" spans="4:4" x14ac:dyDescent="0.4">
      <c r="D4217" s="10"/>
    </row>
    <row r="4218" spans="4:4" x14ac:dyDescent="0.4">
      <c r="D4218" s="10"/>
    </row>
    <row r="4219" spans="4:4" x14ac:dyDescent="0.4">
      <c r="D4219" s="10"/>
    </row>
    <row r="4220" spans="4:4" x14ac:dyDescent="0.4">
      <c r="D4220" s="10"/>
    </row>
    <row r="4221" spans="4:4" x14ac:dyDescent="0.4">
      <c r="D4221" s="10"/>
    </row>
    <row r="4222" spans="4:4" x14ac:dyDescent="0.4">
      <c r="D4222" s="10"/>
    </row>
    <row r="4223" spans="4:4" x14ac:dyDescent="0.4">
      <c r="D4223" s="10"/>
    </row>
    <row r="4224" spans="4:4" x14ac:dyDescent="0.4">
      <c r="D4224" s="10"/>
    </row>
    <row r="4225" spans="4:4" x14ac:dyDescent="0.4">
      <c r="D4225" s="10"/>
    </row>
    <row r="4226" spans="4:4" x14ac:dyDescent="0.4">
      <c r="D4226" s="10"/>
    </row>
    <row r="4227" spans="4:4" x14ac:dyDescent="0.4">
      <c r="D4227" s="10"/>
    </row>
    <row r="4228" spans="4:4" x14ac:dyDescent="0.4">
      <c r="D4228" s="10"/>
    </row>
    <row r="4229" spans="4:4" x14ac:dyDescent="0.4">
      <c r="D4229" s="10"/>
    </row>
    <row r="4230" spans="4:4" x14ac:dyDescent="0.4">
      <c r="D4230" s="10"/>
    </row>
    <row r="4231" spans="4:4" x14ac:dyDescent="0.4">
      <c r="D4231" s="10"/>
    </row>
    <row r="4232" spans="4:4" x14ac:dyDescent="0.4">
      <c r="D4232" s="10"/>
    </row>
    <row r="4233" spans="4:4" x14ac:dyDescent="0.4">
      <c r="D4233" s="10"/>
    </row>
    <row r="4234" spans="4:4" x14ac:dyDescent="0.4">
      <c r="D4234" s="10"/>
    </row>
    <row r="4235" spans="4:4" x14ac:dyDescent="0.4">
      <c r="D4235" s="10"/>
    </row>
    <row r="4236" spans="4:4" x14ac:dyDescent="0.4">
      <c r="D4236" s="10"/>
    </row>
    <row r="4237" spans="4:4" x14ac:dyDescent="0.4">
      <c r="D4237" s="10"/>
    </row>
    <row r="4238" spans="4:4" x14ac:dyDescent="0.4">
      <c r="D4238" s="10"/>
    </row>
    <row r="4239" spans="4:4" x14ac:dyDescent="0.4">
      <c r="D4239" s="10"/>
    </row>
    <row r="4240" spans="4:4" x14ac:dyDescent="0.4">
      <c r="D4240" s="10"/>
    </row>
    <row r="4241" spans="4:4" x14ac:dyDescent="0.4">
      <c r="D4241" s="10"/>
    </row>
    <row r="4242" spans="4:4" x14ac:dyDescent="0.4">
      <c r="D4242" s="10"/>
    </row>
    <row r="4243" spans="4:4" x14ac:dyDescent="0.4">
      <c r="D4243" s="10"/>
    </row>
    <row r="4244" spans="4:4" x14ac:dyDescent="0.4">
      <c r="D4244" s="10"/>
    </row>
    <row r="4245" spans="4:4" x14ac:dyDescent="0.4">
      <c r="D4245" s="10"/>
    </row>
    <row r="4246" spans="4:4" x14ac:dyDescent="0.4">
      <c r="D4246" s="10"/>
    </row>
    <row r="4247" spans="4:4" x14ac:dyDescent="0.4">
      <c r="D4247" s="10"/>
    </row>
    <row r="4248" spans="4:4" x14ac:dyDescent="0.4">
      <c r="D4248" s="10"/>
    </row>
    <row r="4249" spans="4:4" x14ac:dyDescent="0.4">
      <c r="D4249" s="10"/>
    </row>
    <row r="4250" spans="4:4" x14ac:dyDescent="0.4">
      <c r="D4250" s="10"/>
    </row>
    <row r="4251" spans="4:4" x14ac:dyDescent="0.4">
      <c r="D4251" s="10"/>
    </row>
    <row r="4252" spans="4:4" x14ac:dyDescent="0.4">
      <c r="D4252" s="10"/>
    </row>
    <row r="4253" spans="4:4" x14ac:dyDescent="0.4">
      <c r="D4253" s="10"/>
    </row>
    <row r="4254" spans="4:4" x14ac:dyDescent="0.4">
      <c r="D4254" s="10"/>
    </row>
    <row r="4255" spans="4:4" x14ac:dyDescent="0.4">
      <c r="D4255" s="10"/>
    </row>
    <row r="4256" spans="4:4" x14ac:dyDescent="0.4">
      <c r="D4256" s="10"/>
    </row>
    <row r="4257" spans="4:4" x14ac:dyDescent="0.4">
      <c r="D4257" s="10"/>
    </row>
    <row r="4258" spans="4:4" x14ac:dyDescent="0.4">
      <c r="D4258" s="10"/>
    </row>
    <row r="4259" spans="4:4" x14ac:dyDescent="0.4">
      <c r="D4259" s="10"/>
    </row>
    <row r="4260" spans="4:4" x14ac:dyDescent="0.4">
      <c r="D4260" s="10"/>
    </row>
    <row r="4261" spans="4:4" x14ac:dyDescent="0.4">
      <c r="D4261" s="10"/>
    </row>
    <row r="4262" spans="4:4" x14ac:dyDescent="0.4">
      <c r="D4262" s="10"/>
    </row>
    <row r="4263" spans="4:4" x14ac:dyDescent="0.4">
      <c r="D4263" s="10"/>
    </row>
    <row r="4264" spans="4:4" x14ac:dyDescent="0.4">
      <c r="D4264" s="10"/>
    </row>
    <row r="4265" spans="4:4" x14ac:dyDescent="0.4">
      <c r="D4265" s="10"/>
    </row>
    <row r="4266" spans="4:4" x14ac:dyDescent="0.4">
      <c r="D4266" s="10"/>
    </row>
    <row r="4267" spans="4:4" x14ac:dyDescent="0.4">
      <c r="D4267" s="10"/>
    </row>
    <row r="4268" spans="4:4" x14ac:dyDescent="0.4">
      <c r="D4268" s="10"/>
    </row>
    <row r="4269" spans="4:4" x14ac:dyDescent="0.4">
      <c r="D4269" s="10"/>
    </row>
    <row r="4270" spans="4:4" x14ac:dyDescent="0.4">
      <c r="D4270" s="10"/>
    </row>
    <row r="4271" spans="4:4" x14ac:dyDescent="0.4">
      <c r="D4271" s="10"/>
    </row>
    <row r="4272" spans="4:4" x14ac:dyDescent="0.4">
      <c r="D4272" s="10"/>
    </row>
    <row r="4273" spans="4:4" x14ac:dyDescent="0.4">
      <c r="D4273" s="10"/>
    </row>
    <row r="4274" spans="4:4" x14ac:dyDescent="0.4">
      <c r="D4274" s="10"/>
    </row>
    <row r="4275" spans="4:4" x14ac:dyDescent="0.4">
      <c r="D4275" s="10"/>
    </row>
    <row r="4276" spans="4:4" x14ac:dyDescent="0.4">
      <c r="D4276" s="10"/>
    </row>
    <row r="4277" spans="4:4" x14ac:dyDescent="0.4">
      <c r="D4277" s="10"/>
    </row>
    <row r="4278" spans="4:4" x14ac:dyDescent="0.4">
      <c r="D4278" s="10"/>
    </row>
    <row r="4279" spans="4:4" x14ac:dyDescent="0.4">
      <c r="D4279" s="10"/>
    </row>
    <row r="4280" spans="4:4" x14ac:dyDescent="0.4">
      <c r="D4280" s="10"/>
    </row>
    <row r="4281" spans="4:4" x14ac:dyDescent="0.4">
      <c r="D4281" s="10"/>
    </row>
    <row r="4282" spans="4:4" x14ac:dyDescent="0.4">
      <c r="D4282" s="10"/>
    </row>
    <row r="4283" spans="4:4" x14ac:dyDescent="0.4">
      <c r="D4283" s="10"/>
    </row>
    <row r="4284" spans="4:4" x14ac:dyDescent="0.4">
      <c r="D4284" s="10"/>
    </row>
    <row r="4285" spans="4:4" x14ac:dyDescent="0.4">
      <c r="D4285" s="10"/>
    </row>
    <row r="4286" spans="4:4" x14ac:dyDescent="0.4">
      <c r="D4286" s="10"/>
    </row>
    <row r="4287" spans="4:4" x14ac:dyDescent="0.4">
      <c r="D4287" s="10"/>
    </row>
    <row r="4288" spans="4:4" x14ac:dyDescent="0.4">
      <c r="D4288" s="10"/>
    </row>
    <row r="4289" spans="4:4" x14ac:dyDescent="0.4">
      <c r="D4289" s="10"/>
    </row>
    <row r="4290" spans="4:4" x14ac:dyDescent="0.4">
      <c r="D4290" s="10"/>
    </row>
    <row r="4291" spans="4:4" x14ac:dyDescent="0.4">
      <c r="D4291" s="10"/>
    </row>
    <row r="4292" spans="4:4" x14ac:dyDescent="0.4">
      <c r="D4292" s="10"/>
    </row>
    <row r="4293" spans="4:4" x14ac:dyDescent="0.4">
      <c r="D4293" s="10"/>
    </row>
    <row r="4294" spans="4:4" x14ac:dyDescent="0.4">
      <c r="D4294" s="10"/>
    </row>
    <row r="4295" spans="4:4" x14ac:dyDescent="0.4">
      <c r="D4295" s="10"/>
    </row>
    <row r="4296" spans="4:4" x14ac:dyDescent="0.4">
      <c r="D4296" s="10"/>
    </row>
    <row r="4297" spans="4:4" x14ac:dyDescent="0.4">
      <c r="D4297" s="10"/>
    </row>
    <row r="4298" spans="4:4" x14ac:dyDescent="0.4">
      <c r="D4298" s="10"/>
    </row>
    <row r="4299" spans="4:4" x14ac:dyDescent="0.4">
      <c r="D4299" s="10"/>
    </row>
    <row r="4300" spans="4:4" x14ac:dyDescent="0.4">
      <c r="D4300" s="10"/>
    </row>
    <row r="4301" spans="4:4" x14ac:dyDescent="0.4">
      <c r="D4301" s="10"/>
    </row>
    <row r="4302" spans="4:4" x14ac:dyDescent="0.4">
      <c r="D4302" s="10"/>
    </row>
    <row r="4303" spans="4:4" x14ac:dyDescent="0.4">
      <c r="D4303" s="10"/>
    </row>
    <row r="4304" spans="4:4" x14ac:dyDescent="0.4">
      <c r="D4304" s="10"/>
    </row>
    <row r="4305" spans="4:4" x14ac:dyDescent="0.4">
      <c r="D4305" s="10"/>
    </row>
    <row r="4306" spans="4:4" x14ac:dyDescent="0.4">
      <c r="D4306" s="10"/>
    </row>
    <row r="4307" spans="4:4" x14ac:dyDescent="0.4">
      <c r="D4307" s="10"/>
    </row>
    <row r="4308" spans="4:4" x14ac:dyDescent="0.4">
      <c r="D4308" s="10"/>
    </row>
    <row r="4309" spans="4:4" x14ac:dyDescent="0.4">
      <c r="D4309" s="10"/>
    </row>
    <row r="4310" spans="4:4" x14ac:dyDescent="0.4">
      <c r="D4310" s="10"/>
    </row>
    <row r="4311" spans="4:4" x14ac:dyDescent="0.4">
      <c r="D4311" s="10"/>
    </row>
    <row r="4312" spans="4:4" x14ac:dyDescent="0.4">
      <c r="D4312" s="10"/>
    </row>
    <row r="4313" spans="4:4" x14ac:dyDescent="0.4">
      <c r="D4313" s="10"/>
    </row>
    <row r="4314" spans="4:4" x14ac:dyDescent="0.4">
      <c r="D4314" s="10"/>
    </row>
    <row r="4315" spans="4:4" x14ac:dyDescent="0.4">
      <c r="D4315" s="10"/>
    </row>
    <row r="4316" spans="4:4" x14ac:dyDescent="0.4">
      <c r="D4316" s="10"/>
    </row>
    <row r="4317" spans="4:4" x14ac:dyDescent="0.4">
      <c r="D4317" s="10"/>
    </row>
    <row r="4318" spans="4:4" x14ac:dyDescent="0.4">
      <c r="D4318" s="10"/>
    </row>
    <row r="4319" spans="4:4" x14ac:dyDescent="0.4">
      <c r="D4319" s="10"/>
    </row>
    <row r="4320" spans="4:4" x14ac:dyDescent="0.4">
      <c r="D4320" s="10"/>
    </row>
    <row r="4321" spans="4:4" x14ac:dyDescent="0.4">
      <c r="D4321" s="10"/>
    </row>
    <row r="4322" spans="4:4" x14ac:dyDescent="0.4">
      <c r="D4322" s="10"/>
    </row>
    <row r="4323" spans="4:4" x14ac:dyDescent="0.4">
      <c r="D4323" s="10"/>
    </row>
    <row r="4324" spans="4:4" x14ac:dyDescent="0.4">
      <c r="D4324" s="10"/>
    </row>
    <row r="4325" spans="4:4" x14ac:dyDescent="0.4">
      <c r="D4325" s="10"/>
    </row>
    <row r="4326" spans="4:4" x14ac:dyDescent="0.4">
      <c r="D4326" s="10"/>
    </row>
    <row r="4327" spans="4:4" x14ac:dyDescent="0.4">
      <c r="D4327" s="10"/>
    </row>
    <row r="4328" spans="4:4" x14ac:dyDescent="0.4">
      <c r="D4328" s="10"/>
    </row>
    <row r="4329" spans="4:4" x14ac:dyDescent="0.4">
      <c r="D4329" s="10"/>
    </row>
    <row r="4330" spans="4:4" x14ac:dyDescent="0.4">
      <c r="D4330" s="10"/>
    </row>
    <row r="4331" spans="4:4" x14ac:dyDescent="0.4">
      <c r="D4331" s="10"/>
    </row>
    <row r="4332" spans="4:4" x14ac:dyDescent="0.4">
      <c r="D4332" s="10"/>
    </row>
    <row r="4333" spans="4:4" x14ac:dyDescent="0.4">
      <c r="D4333" s="10"/>
    </row>
    <row r="4334" spans="4:4" x14ac:dyDescent="0.4">
      <c r="D4334" s="10"/>
    </row>
    <row r="4335" spans="4:4" x14ac:dyDescent="0.4">
      <c r="D4335" s="10"/>
    </row>
    <row r="4336" spans="4:4" x14ac:dyDescent="0.4">
      <c r="D4336" s="10"/>
    </row>
    <row r="4337" spans="4:4" x14ac:dyDescent="0.4">
      <c r="D4337" s="10"/>
    </row>
    <row r="4338" spans="4:4" x14ac:dyDescent="0.4">
      <c r="D4338" s="10"/>
    </row>
    <row r="4339" spans="4:4" x14ac:dyDescent="0.4">
      <c r="D4339" s="10"/>
    </row>
    <row r="4340" spans="4:4" x14ac:dyDescent="0.4">
      <c r="D4340" s="10"/>
    </row>
    <row r="4341" spans="4:4" x14ac:dyDescent="0.4">
      <c r="D4341" s="10"/>
    </row>
    <row r="4342" spans="4:4" x14ac:dyDescent="0.4">
      <c r="D4342" s="10"/>
    </row>
    <row r="4343" spans="4:4" x14ac:dyDescent="0.4">
      <c r="D4343" s="10"/>
    </row>
    <row r="4344" spans="4:4" x14ac:dyDescent="0.4">
      <c r="D4344" s="10"/>
    </row>
    <row r="4345" spans="4:4" x14ac:dyDescent="0.4">
      <c r="D4345" s="10"/>
    </row>
    <row r="4346" spans="4:4" x14ac:dyDescent="0.4">
      <c r="D4346" s="10"/>
    </row>
    <row r="4347" spans="4:4" x14ac:dyDescent="0.4">
      <c r="D4347" s="10"/>
    </row>
    <row r="4348" spans="4:4" x14ac:dyDescent="0.4">
      <c r="D4348" s="10"/>
    </row>
    <row r="4349" spans="4:4" x14ac:dyDescent="0.4">
      <c r="D4349" s="10"/>
    </row>
    <row r="4350" spans="4:4" x14ac:dyDescent="0.4">
      <c r="D4350" s="10"/>
    </row>
    <row r="4351" spans="4:4" x14ac:dyDescent="0.4">
      <c r="D4351" s="10"/>
    </row>
    <row r="4352" spans="4:4" x14ac:dyDescent="0.4">
      <c r="D4352" s="10"/>
    </row>
    <row r="4353" spans="4:4" x14ac:dyDescent="0.4">
      <c r="D4353" s="10"/>
    </row>
    <row r="4354" spans="4:4" x14ac:dyDescent="0.4">
      <c r="D4354" s="10"/>
    </row>
    <row r="4355" spans="4:4" x14ac:dyDescent="0.4">
      <c r="D4355" s="10"/>
    </row>
    <row r="4356" spans="4:4" x14ac:dyDescent="0.4">
      <c r="D4356" s="10"/>
    </row>
    <row r="4357" spans="4:4" x14ac:dyDescent="0.4">
      <c r="D4357" s="10"/>
    </row>
    <row r="4358" spans="4:4" x14ac:dyDescent="0.4">
      <c r="D4358" s="10"/>
    </row>
    <row r="4359" spans="4:4" x14ac:dyDescent="0.4">
      <c r="D4359" s="10"/>
    </row>
    <row r="4360" spans="4:4" x14ac:dyDescent="0.4">
      <c r="D4360" s="10"/>
    </row>
    <row r="4361" spans="4:4" x14ac:dyDescent="0.4">
      <c r="D4361" s="10"/>
    </row>
    <row r="4362" spans="4:4" x14ac:dyDescent="0.4">
      <c r="D4362" s="10"/>
    </row>
    <row r="4363" spans="4:4" x14ac:dyDescent="0.4">
      <c r="D4363" s="10"/>
    </row>
    <row r="4364" spans="4:4" x14ac:dyDescent="0.4">
      <c r="D4364" s="10"/>
    </row>
    <row r="4365" spans="4:4" x14ac:dyDescent="0.4">
      <c r="D4365" s="10"/>
    </row>
    <row r="4366" spans="4:4" x14ac:dyDescent="0.4">
      <c r="D4366" s="10"/>
    </row>
    <row r="4367" spans="4:4" x14ac:dyDescent="0.4">
      <c r="D4367" s="10"/>
    </row>
    <row r="4368" spans="4:4" x14ac:dyDescent="0.4">
      <c r="D4368" s="10"/>
    </row>
    <row r="4369" spans="4:4" x14ac:dyDescent="0.4">
      <c r="D4369" s="10"/>
    </row>
    <row r="4370" spans="4:4" x14ac:dyDescent="0.4">
      <c r="D4370" s="10"/>
    </row>
    <row r="4371" spans="4:4" x14ac:dyDescent="0.4">
      <c r="D4371" s="10"/>
    </row>
    <row r="4372" spans="4:4" x14ac:dyDescent="0.4">
      <c r="D4372" s="10"/>
    </row>
    <row r="4373" spans="4:4" x14ac:dyDescent="0.4">
      <c r="D4373" s="10"/>
    </row>
    <row r="4374" spans="4:4" x14ac:dyDescent="0.4">
      <c r="D4374" s="10"/>
    </row>
    <row r="4375" spans="4:4" x14ac:dyDescent="0.4">
      <c r="D4375" s="10"/>
    </row>
    <row r="4376" spans="4:4" x14ac:dyDescent="0.4">
      <c r="D4376" s="10"/>
    </row>
    <row r="4377" spans="4:4" x14ac:dyDescent="0.4">
      <c r="D4377" s="10"/>
    </row>
    <row r="4378" spans="4:4" x14ac:dyDescent="0.4">
      <c r="D4378" s="10"/>
    </row>
    <row r="4379" spans="4:4" x14ac:dyDescent="0.4">
      <c r="D4379" s="10"/>
    </row>
    <row r="4380" spans="4:4" x14ac:dyDescent="0.4">
      <c r="D4380" s="10"/>
    </row>
    <row r="4381" spans="4:4" x14ac:dyDescent="0.4">
      <c r="D4381" s="10"/>
    </row>
    <row r="4382" spans="4:4" x14ac:dyDescent="0.4">
      <c r="D4382" s="10"/>
    </row>
    <row r="4383" spans="4:4" x14ac:dyDescent="0.4">
      <c r="D4383" s="10"/>
    </row>
    <row r="4384" spans="4:4" x14ac:dyDescent="0.4">
      <c r="D4384" s="10"/>
    </row>
    <row r="4385" spans="4:4" x14ac:dyDescent="0.4">
      <c r="D4385" s="10"/>
    </row>
    <row r="4386" spans="4:4" x14ac:dyDescent="0.4">
      <c r="D4386" s="10"/>
    </row>
    <row r="4387" spans="4:4" x14ac:dyDescent="0.4">
      <c r="D4387" s="10"/>
    </row>
    <row r="4388" spans="4:4" x14ac:dyDescent="0.4">
      <c r="D4388" s="10"/>
    </row>
    <row r="4389" spans="4:4" x14ac:dyDescent="0.4">
      <c r="D4389" s="10"/>
    </row>
    <row r="4390" spans="4:4" x14ac:dyDescent="0.4">
      <c r="D4390" s="10"/>
    </row>
    <row r="4391" spans="4:4" x14ac:dyDescent="0.4">
      <c r="D4391" s="10"/>
    </row>
    <row r="4392" spans="4:4" x14ac:dyDescent="0.4">
      <c r="D4392" s="10"/>
    </row>
    <row r="4393" spans="4:4" x14ac:dyDescent="0.4">
      <c r="D4393" s="10"/>
    </row>
    <row r="4394" spans="4:4" x14ac:dyDescent="0.4">
      <c r="D4394" s="10"/>
    </row>
    <row r="4395" spans="4:4" x14ac:dyDescent="0.4">
      <c r="D4395" s="10"/>
    </row>
    <row r="4396" spans="4:4" x14ac:dyDescent="0.4">
      <c r="D4396" s="10"/>
    </row>
    <row r="4397" spans="4:4" x14ac:dyDescent="0.4">
      <c r="D4397" s="10"/>
    </row>
    <row r="4398" spans="4:4" x14ac:dyDescent="0.4">
      <c r="D4398" s="10"/>
    </row>
    <row r="4399" spans="4:4" x14ac:dyDescent="0.4">
      <c r="D4399" s="10"/>
    </row>
    <row r="4400" spans="4:4" x14ac:dyDescent="0.4">
      <c r="D4400" s="10"/>
    </row>
    <row r="4401" spans="4:4" x14ac:dyDescent="0.4">
      <c r="D4401" s="10"/>
    </row>
    <row r="4402" spans="4:4" x14ac:dyDescent="0.4">
      <c r="D4402" s="10"/>
    </row>
    <row r="4403" spans="4:4" x14ac:dyDescent="0.4">
      <c r="D4403" s="10"/>
    </row>
    <row r="4404" spans="4:4" x14ac:dyDescent="0.4">
      <c r="D4404" s="10"/>
    </row>
    <row r="4405" spans="4:4" x14ac:dyDescent="0.4">
      <c r="D4405" s="10"/>
    </row>
    <row r="4406" spans="4:4" x14ac:dyDescent="0.4">
      <c r="D4406" s="10"/>
    </row>
    <row r="4407" spans="4:4" x14ac:dyDescent="0.4">
      <c r="D4407" s="10"/>
    </row>
    <row r="4408" spans="4:4" x14ac:dyDescent="0.4">
      <c r="D4408" s="10"/>
    </row>
    <row r="4409" spans="4:4" x14ac:dyDescent="0.4">
      <c r="D4409" s="10"/>
    </row>
    <row r="4410" spans="4:4" x14ac:dyDescent="0.4">
      <c r="D4410" s="10"/>
    </row>
    <row r="4411" spans="4:4" x14ac:dyDescent="0.4">
      <c r="D4411" s="10"/>
    </row>
    <row r="4412" spans="4:4" x14ac:dyDescent="0.4">
      <c r="D4412" s="10"/>
    </row>
    <row r="4413" spans="4:4" x14ac:dyDescent="0.4">
      <c r="D4413" s="10"/>
    </row>
    <row r="4414" spans="4:4" x14ac:dyDescent="0.4">
      <c r="D4414" s="10"/>
    </row>
    <row r="4415" spans="4:4" x14ac:dyDescent="0.4">
      <c r="D4415" s="10"/>
    </row>
    <row r="4416" spans="4:4" x14ac:dyDescent="0.4">
      <c r="D4416" s="10"/>
    </row>
    <row r="4417" spans="4:4" x14ac:dyDescent="0.4">
      <c r="D4417" s="10"/>
    </row>
    <row r="4418" spans="4:4" x14ac:dyDescent="0.4">
      <c r="D4418" s="10"/>
    </row>
    <row r="4419" spans="4:4" x14ac:dyDescent="0.4">
      <c r="D4419" s="10"/>
    </row>
    <row r="4420" spans="4:4" x14ac:dyDescent="0.4">
      <c r="D4420" s="10"/>
    </row>
    <row r="4421" spans="4:4" x14ac:dyDescent="0.4">
      <c r="D4421" s="10"/>
    </row>
    <row r="4422" spans="4:4" x14ac:dyDescent="0.4">
      <c r="D4422" s="10"/>
    </row>
    <row r="4423" spans="4:4" x14ac:dyDescent="0.4">
      <c r="D4423" s="10"/>
    </row>
    <row r="4424" spans="4:4" x14ac:dyDescent="0.4">
      <c r="D4424" s="10"/>
    </row>
    <row r="4425" spans="4:4" x14ac:dyDescent="0.4">
      <c r="D4425" s="10"/>
    </row>
    <row r="4426" spans="4:4" x14ac:dyDescent="0.4">
      <c r="D4426" s="10"/>
    </row>
    <row r="4427" spans="4:4" x14ac:dyDescent="0.4">
      <c r="D4427" s="10"/>
    </row>
    <row r="4428" spans="4:4" x14ac:dyDescent="0.4">
      <c r="D4428" s="10"/>
    </row>
    <row r="4429" spans="4:4" x14ac:dyDescent="0.4">
      <c r="D4429" s="10"/>
    </row>
    <row r="4430" spans="4:4" x14ac:dyDescent="0.4">
      <c r="D4430" s="10"/>
    </row>
    <row r="4431" spans="4:4" x14ac:dyDescent="0.4">
      <c r="D4431" s="10"/>
    </row>
    <row r="4432" spans="4:4" x14ac:dyDescent="0.4">
      <c r="D4432" s="10"/>
    </row>
    <row r="4433" spans="4:4" x14ac:dyDescent="0.4">
      <c r="D4433" s="10"/>
    </row>
    <row r="4434" spans="4:4" x14ac:dyDescent="0.4">
      <c r="D4434" s="10"/>
    </row>
    <row r="4435" spans="4:4" x14ac:dyDescent="0.4">
      <c r="D4435" s="10"/>
    </row>
    <row r="4436" spans="4:4" x14ac:dyDescent="0.4">
      <c r="D4436" s="10"/>
    </row>
    <row r="4437" spans="4:4" x14ac:dyDescent="0.4">
      <c r="D4437" s="10"/>
    </row>
    <row r="4438" spans="4:4" x14ac:dyDescent="0.4">
      <c r="D4438" s="10"/>
    </row>
    <row r="4439" spans="4:4" x14ac:dyDescent="0.4">
      <c r="D4439" s="10"/>
    </row>
    <row r="4440" spans="4:4" x14ac:dyDescent="0.4">
      <c r="D4440" s="10"/>
    </row>
    <row r="4441" spans="4:4" x14ac:dyDescent="0.4">
      <c r="D4441" s="10"/>
    </row>
    <row r="4442" spans="4:4" x14ac:dyDescent="0.4">
      <c r="D4442" s="10"/>
    </row>
    <row r="4443" spans="4:4" x14ac:dyDescent="0.4">
      <c r="D4443" s="10"/>
    </row>
    <row r="4444" spans="4:4" x14ac:dyDescent="0.4">
      <c r="D4444" s="10"/>
    </row>
    <row r="4445" spans="4:4" x14ac:dyDescent="0.4">
      <c r="D4445" s="10"/>
    </row>
    <row r="4446" spans="4:4" x14ac:dyDescent="0.4">
      <c r="D4446" s="10"/>
    </row>
    <row r="4447" spans="4:4" x14ac:dyDescent="0.4">
      <c r="D4447" s="10"/>
    </row>
    <row r="4448" spans="4:4" x14ac:dyDescent="0.4">
      <c r="D4448" s="10"/>
    </row>
    <row r="4449" spans="4:4" x14ac:dyDescent="0.4">
      <c r="D4449" s="10"/>
    </row>
    <row r="4450" spans="4:4" x14ac:dyDescent="0.4">
      <c r="D4450" s="10"/>
    </row>
    <row r="4451" spans="4:4" x14ac:dyDescent="0.4">
      <c r="D4451" s="10"/>
    </row>
    <row r="4452" spans="4:4" x14ac:dyDescent="0.4">
      <c r="D4452" s="10"/>
    </row>
    <row r="4453" spans="4:4" x14ac:dyDescent="0.4">
      <c r="D4453" s="10"/>
    </row>
    <row r="4454" spans="4:4" x14ac:dyDescent="0.4">
      <c r="D4454" s="10"/>
    </row>
    <row r="4455" spans="4:4" x14ac:dyDescent="0.4">
      <c r="D4455" s="10"/>
    </row>
    <row r="4456" spans="4:4" x14ac:dyDescent="0.4">
      <c r="D4456" s="10"/>
    </row>
    <row r="4457" spans="4:4" x14ac:dyDescent="0.4">
      <c r="D4457" s="10"/>
    </row>
    <row r="4458" spans="4:4" x14ac:dyDescent="0.4">
      <c r="D4458" s="10"/>
    </row>
    <row r="4459" spans="4:4" x14ac:dyDescent="0.4">
      <c r="D4459" s="10"/>
    </row>
    <row r="4460" spans="4:4" x14ac:dyDescent="0.4">
      <c r="D4460" s="10"/>
    </row>
    <row r="4461" spans="4:4" x14ac:dyDescent="0.4">
      <c r="D4461" s="10"/>
    </row>
    <row r="4462" spans="4:4" x14ac:dyDescent="0.4">
      <c r="D4462" s="10"/>
    </row>
    <row r="4463" spans="4:4" x14ac:dyDescent="0.4">
      <c r="D4463" s="10"/>
    </row>
    <row r="4464" spans="4:4" x14ac:dyDescent="0.4">
      <c r="D4464" s="10"/>
    </row>
    <row r="4465" spans="4:4" x14ac:dyDescent="0.4">
      <c r="D4465" s="10"/>
    </row>
    <row r="4466" spans="4:4" x14ac:dyDescent="0.4">
      <c r="D4466" s="10"/>
    </row>
    <row r="4467" spans="4:4" x14ac:dyDescent="0.4">
      <c r="D4467" s="10"/>
    </row>
    <row r="4468" spans="4:4" x14ac:dyDescent="0.4">
      <c r="D4468" s="10"/>
    </row>
    <row r="4469" spans="4:4" x14ac:dyDescent="0.4">
      <c r="D4469" s="10"/>
    </row>
    <row r="4470" spans="4:4" x14ac:dyDescent="0.4">
      <c r="D4470" s="10"/>
    </row>
    <row r="4471" spans="4:4" x14ac:dyDescent="0.4">
      <c r="D4471" s="10"/>
    </row>
    <row r="4472" spans="4:4" x14ac:dyDescent="0.4">
      <c r="D4472" s="10"/>
    </row>
    <row r="4473" spans="4:4" x14ac:dyDescent="0.4">
      <c r="D4473" s="10"/>
    </row>
    <row r="4474" spans="4:4" x14ac:dyDescent="0.4">
      <c r="D4474" s="10"/>
    </row>
    <row r="4475" spans="4:4" x14ac:dyDescent="0.4">
      <c r="D4475" s="10"/>
    </row>
    <row r="4476" spans="4:4" x14ac:dyDescent="0.4">
      <c r="D4476" s="10"/>
    </row>
    <row r="4477" spans="4:4" x14ac:dyDescent="0.4">
      <c r="D4477" s="10"/>
    </row>
    <row r="4478" spans="4:4" x14ac:dyDescent="0.4">
      <c r="D4478" s="10"/>
    </row>
    <row r="4479" spans="4:4" x14ac:dyDescent="0.4">
      <c r="D4479" s="10"/>
    </row>
    <row r="4480" spans="4:4" x14ac:dyDescent="0.4">
      <c r="D4480" s="10"/>
    </row>
    <row r="4481" spans="4:4" x14ac:dyDescent="0.4">
      <c r="D4481" s="10"/>
    </row>
    <row r="4482" spans="4:4" x14ac:dyDescent="0.4">
      <c r="D4482" s="10"/>
    </row>
    <row r="4483" spans="4:4" x14ac:dyDescent="0.4">
      <c r="D4483" s="10"/>
    </row>
    <row r="4484" spans="4:4" x14ac:dyDescent="0.4">
      <c r="D4484" s="10"/>
    </row>
    <row r="4485" spans="4:4" x14ac:dyDescent="0.4">
      <c r="D4485" s="10"/>
    </row>
    <row r="4486" spans="4:4" x14ac:dyDescent="0.4">
      <c r="D4486" s="10"/>
    </row>
    <row r="4487" spans="4:4" x14ac:dyDescent="0.4">
      <c r="D4487" s="10"/>
    </row>
    <row r="4488" spans="4:4" x14ac:dyDescent="0.4">
      <c r="D4488" s="10"/>
    </row>
    <row r="4489" spans="4:4" x14ac:dyDescent="0.4">
      <c r="D4489" s="10"/>
    </row>
    <row r="4490" spans="4:4" x14ac:dyDescent="0.4">
      <c r="D4490" s="10"/>
    </row>
    <row r="4491" spans="4:4" x14ac:dyDescent="0.4">
      <c r="D4491" s="10"/>
    </row>
    <row r="4492" spans="4:4" x14ac:dyDescent="0.4">
      <c r="D4492" s="10"/>
    </row>
    <row r="4493" spans="4:4" x14ac:dyDescent="0.4">
      <c r="D4493" s="10"/>
    </row>
    <row r="4494" spans="4:4" x14ac:dyDescent="0.4">
      <c r="D4494" s="10"/>
    </row>
    <row r="4495" spans="4:4" x14ac:dyDescent="0.4">
      <c r="D4495" s="10"/>
    </row>
    <row r="4496" spans="4:4" x14ac:dyDescent="0.4">
      <c r="D4496" s="10"/>
    </row>
    <row r="4497" spans="4:4" x14ac:dyDescent="0.4">
      <c r="D4497" s="10"/>
    </row>
    <row r="4498" spans="4:4" x14ac:dyDescent="0.4">
      <c r="D4498" s="10"/>
    </row>
    <row r="4499" spans="4:4" x14ac:dyDescent="0.4">
      <c r="D4499" s="10"/>
    </row>
    <row r="4500" spans="4:4" x14ac:dyDescent="0.4">
      <c r="D4500" s="10"/>
    </row>
    <row r="4501" spans="4:4" x14ac:dyDescent="0.4">
      <c r="D4501" s="10"/>
    </row>
    <row r="4502" spans="4:4" x14ac:dyDescent="0.4">
      <c r="D4502" s="10"/>
    </row>
    <row r="4503" spans="4:4" x14ac:dyDescent="0.4">
      <c r="D4503" s="10"/>
    </row>
    <row r="4504" spans="4:4" x14ac:dyDescent="0.4">
      <c r="D4504" s="10"/>
    </row>
    <row r="4505" spans="4:4" x14ac:dyDescent="0.4">
      <c r="D4505" s="10"/>
    </row>
    <row r="4506" spans="4:4" x14ac:dyDescent="0.4">
      <c r="D4506" s="10"/>
    </row>
    <row r="4507" spans="4:4" x14ac:dyDescent="0.4">
      <c r="D4507" s="10"/>
    </row>
    <row r="4508" spans="4:4" x14ac:dyDescent="0.4">
      <c r="D4508" s="10"/>
    </row>
    <row r="4509" spans="4:4" x14ac:dyDescent="0.4">
      <c r="D4509" s="10"/>
    </row>
    <row r="4510" spans="4:4" x14ac:dyDescent="0.4">
      <c r="D4510" s="10"/>
    </row>
    <row r="4511" spans="4:4" x14ac:dyDescent="0.4">
      <c r="D4511" s="10"/>
    </row>
    <row r="4512" spans="4:4" x14ac:dyDescent="0.4">
      <c r="D4512" s="10"/>
    </row>
    <row r="4513" spans="4:4" x14ac:dyDescent="0.4">
      <c r="D4513" s="10"/>
    </row>
    <row r="4514" spans="4:4" x14ac:dyDescent="0.4">
      <c r="D4514" s="10"/>
    </row>
    <row r="4515" spans="4:4" x14ac:dyDescent="0.4">
      <c r="D4515" s="10"/>
    </row>
    <row r="4516" spans="4:4" x14ac:dyDescent="0.4">
      <c r="D4516" s="10"/>
    </row>
    <row r="4517" spans="4:4" x14ac:dyDescent="0.4">
      <c r="D4517" s="10"/>
    </row>
    <row r="4518" spans="4:4" x14ac:dyDescent="0.4">
      <c r="D4518" s="10"/>
    </row>
    <row r="4519" spans="4:4" x14ac:dyDescent="0.4">
      <c r="D4519" s="10"/>
    </row>
    <row r="4520" spans="4:4" x14ac:dyDescent="0.4">
      <c r="D4520" s="10"/>
    </row>
    <row r="4521" spans="4:4" x14ac:dyDescent="0.4">
      <c r="D4521" s="10"/>
    </row>
    <row r="4522" spans="4:4" x14ac:dyDescent="0.4">
      <c r="D4522" s="10"/>
    </row>
    <row r="4523" spans="4:4" x14ac:dyDescent="0.4">
      <c r="D4523" s="10"/>
    </row>
    <row r="4524" spans="4:4" x14ac:dyDescent="0.4">
      <c r="D4524" s="10"/>
    </row>
    <row r="4525" spans="4:4" x14ac:dyDescent="0.4">
      <c r="D4525" s="10"/>
    </row>
    <row r="4526" spans="4:4" x14ac:dyDescent="0.4">
      <c r="D4526" s="10"/>
    </row>
    <row r="4527" spans="4:4" x14ac:dyDescent="0.4">
      <c r="D4527" s="10"/>
    </row>
    <row r="4528" spans="4:4" x14ac:dyDescent="0.4">
      <c r="D4528" s="10"/>
    </row>
    <row r="4529" spans="4:4" x14ac:dyDescent="0.4">
      <c r="D4529" s="10"/>
    </row>
    <row r="4530" spans="4:4" x14ac:dyDescent="0.4">
      <c r="D4530" s="10"/>
    </row>
    <row r="4531" spans="4:4" x14ac:dyDescent="0.4">
      <c r="D4531" s="10"/>
    </row>
    <row r="4532" spans="4:4" x14ac:dyDescent="0.4">
      <c r="D4532" s="10"/>
    </row>
    <row r="4533" spans="4:4" x14ac:dyDescent="0.4">
      <c r="D4533" s="10"/>
    </row>
    <row r="4534" spans="4:4" x14ac:dyDescent="0.4">
      <c r="D4534" s="10"/>
    </row>
    <row r="4535" spans="4:4" x14ac:dyDescent="0.4">
      <c r="D4535" s="10"/>
    </row>
    <row r="4536" spans="4:4" x14ac:dyDescent="0.4">
      <c r="D4536" s="10"/>
    </row>
    <row r="4537" spans="4:4" x14ac:dyDescent="0.4">
      <c r="D4537" s="10"/>
    </row>
    <row r="4538" spans="4:4" x14ac:dyDescent="0.4">
      <c r="D4538" s="10"/>
    </row>
    <row r="4539" spans="4:4" x14ac:dyDescent="0.4">
      <c r="D4539" s="10"/>
    </row>
    <row r="4540" spans="4:4" x14ac:dyDescent="0.4">
      <c r="D4540" s="10"/>
    </row>
    <row r="4541" spans="4:4" x14ac:dyDescent="0.4">
      <c r="D4541" s="10"/>
    </row>
    <row r="4542" spans="4:4" x14ac:dyDescent="0.4">
      <c r="D4542" s="10"/>
    </row>
    <row r="4543" spans="4:4" x14ac:dyDescent="0.4">
      <c r="D4543" s="10"/>
    </row>
    <row r="4544" spans="4:4" x14ac:dyDescent="0.4">
      <c r="D4544" s="10"/>
    </row>
    <row r="4545" spans="4:4" x14ac:dyDescent="0.4">
      <c r="D4545" s="10"/>
    </row>
    <row r="4546" spans="4:4" x14ac:dyDescent="0.4">
      <c r="D4546" s="10"/>
    </row>
    <row r="4547" spans="4:4" x14ac:dyDescent="0.4">
      <c r="D4547" s="10"/>
    </row>
    <row r="4548" spans="4:4" x14ac:dyDescent="0.4">
      <c r="D4548" s="10"/>
    </row>
    <row r="4549" spans="4:4" x14ac:dyDescent="0.4">
      <c r="D4549" s="10"/>
    </row>
    <row r="4550" spans="4:4" x14ac:dyDescent="0.4">
      <c r="D4550" s="10"/>
    </row>
    <row r="4551" spans="4:4" x14ac:dyDescent="0.4">
      <c r="D4551" s="10"/>
    </row>
    <row r="4552" spans="4:4" x14ac:dyDescent="0.4">
      <c r="D4552" s="10"/>
    </row>
    <row r="4553" spans="4:4" x14ac:dyDescent="0.4">
      <c r="D4553" s="10"/>
    </row>
    <row r="4554" spans="4:4" x14ac:dyDescent="0.4">
      <c r="D4554" s="10"/>
    </row>
    <row r="4555" spans="4:4" x14ac:dyDescent="0.4">
      <c r="D4555" s="10"/>
    </row>
    <row r="4556" spans="4:4" x14ac:dyDescent="0.4">
      <c r="D4556" s="10"/>
    </row>
    <row r="4557" spans="4:4" x14ac:dyDescent="0.4">
      <c r="D4557" s="10"/>
    </row>
    <row r="4558" spans="4:4" x14ac:dyDescent="0.4">
      <c r="D4558" s="10"/>
    </row>
    <row r="4559" spans="4:4" x14ac:dyDescent="0.4">
      <c r="D4559" s="10"/>
    </row>
    <row r="4560" spans="4:4" x14ac:dyDescent="0.4">
      <c r="D4560" s="10"/>
    </row>
    <row r="4561" spans="4:4" x14ac:dyDescent="0.4">
      <c r="D4561" s="10"/>
    </row>
    <row r="4562" spans="4:4" x14ac:dyDescent="0.4">
      <c r="D4562" s="10"/>
    </row>
    <row r="4563" spans="4:4" x14ac:dyDescent="0.4">
      <c r="D4563" s="10"/>
    </row>
    <row r="4564" spans="4:4" x14ac:dyDescent="0.4">
      <c r="D4564" s="10"/>
    </row>
    <row r="4565" spans="4:4" x14ac:dyDescent="0.4">
      <c r="D4565" s="10"/>
    </row>
    <row r="4566" spans="4:4" x14ac:dyDescent="0.4">
      <c r="D4566" s="10"/>
    </row>
    <row r="4567" spans="4:4" x14ac:dyDescent="0.4">
      <c r="D4567" s="10"/>
    </row>
    <row r="4568" spans="4:4" x14ac:dyDescent="0.4">
      <c r="D4568" s="10"/>
    </row>
    <row r="4569" spans="4:4" x14ac:dyDescent="0.4">
      <c r="D4569" s="10"/>
    </row>
    <row r="4570" spans="4:4" x14ac:dyDescent="0.4">
      <c r="D4570" s="10"/>
    </row>
    <row r="4571" spans="4:4" x14ac:dyDescent="0.4">
      <c r="D4571" s="10"/>
    </row>
    <row r="4572" spans="4:4" x14ac:dyDescent="0.4">
      <c r="D4572" s="10"/>
    </row>
    <row r="4573" spans="4:4" x14ac:dyDescent="0.4">
      <c r="D4573" s="10"/>
    </row>
    <row r="4574" spans="4:4" x14ac:dyDescent="0.4">
      <c r="D4574" s="10"/>
    </row>
    <row r="4575" spans="4:4" x14ac:dyDescent="0.4">
      <c r="D4575" s="10"/>
    </row>
    <row r="4576" spans="4:4" x14ac:dyDescent="0.4">
      <c r="D4576" s="10"/>
    </row>
    <row r="4577" spans="4:4" x14ac:dyDescent="0.4">
      <c r="D4577" s="10"/>
    </row>
    <row r="4578" spans="4:4" x14ac:dyDescent="0.4">
      <c r="D4578" s="10"/>
    </row>
    <row r="4579" spans="4:4" x14ac:dyDescent="0.4">
      <c r="D4579" s="10"/>
    </row>
    <row r="4580" spans="4:4" x14ac:dyDescent="0.4">
      <c r="D4580" s="10"/>
    </row>
    <row r="4581" spans="4:4" x14ac:dyDescent="0.4">
      <c r="D4581" s="10"/>
    </row>
    <row r="4582" spans="4:4" x14ac:dyDescent="0.4">
      <c r="D4582" s="10"/>
    </row>
    <row r="4583" spans="4:4" x14ac:dyDescent="0.4">
      <c r="D4583" s="10"/>
    </row>
    <row r="4584" spans="4:4" x14ac:dyDescent="0.4">
      <c r="D4584" s="10"/>
    </row>
    <row r="4585" spans="4:4" x14ac:dyDescent="0.4">
      <c r="D4585" s="10"/>
    </row>
    <row r="4586" spans="4:4" x14ac:dyDescent="0.4">
      <c r="D4586" s="10"/>
    </row>
    <row r="4587" spans="4:4" x14ac:dyDescent="0.4">
      <c r="D4587" s="10"/>
    </row>
    <row r="4588" spans="4:4" x14ac:dyDescent="0.4">
      <c r="D4588" s="10"/>
    </row>
    <row r="4589" spans="4:4" x14ac:dyDescent="0.4">
      <c r="D4589" s="10"/>
    </row>
    <row r="4590" spans="4:4" x14ac:dyDescent="0.4">
      <c r="D4590" s="10"/>
    </row>
    <row r="4591" spans="4:4" x14ac:dyDescent="0.4">
      <c r="D4591" s="10"/>
    </row>
    <row r="4592" spans="4:4" x14ac:dyDescent="0.4">
      <c r="D4592" s="10"/>
    </row>
    <row r="4593" spans="4:4" x14ac:dyDescent="0.4">
      <c r="D4593" s="10"/>
    </row>
    <row r="4594" spans="4:4" x14ac:dyDescent="0.4">
      <c r="D4594" s="10"/>
    </row>
    <row r="4595" spans="4:4" x14ac:dyDescent="0.4">
      <c r="D4595" s="10"/>
    </row>
    <row r="4596" spans="4:4" x14ac:dyDescent="0.4">
      <c r="D4596" s="10"/>
    </row>
    <row r="4597" spans="4:4" x14ac:dyDescent="0.4">
      <c r="D4597" s="10"/>
    </row>
    <row r="4598" spans="4:4" x14ac:dyDescent="0.4">
      <c r="D4598" s="10"/>
    </row>
    <row r="4599" spans="4:4" x14ac:dyDescent="0.4">
      <c r="D4599" s="10"/>
    </row>
    <row r="4600" spans="4:4" x14ac:dyDescent="0.4">
      <c r="D4600" s="10"/>
    </row>
    <row r="4601" spans="4:4" x14ac:dyDescent="0.4">
      <c r="D4601" s="10"/>
    </row>
    <row r="4602" spans="4:4" x14ac:dyDescent="0.4">
      <c r="D4602" s="10"/>
    </row>
    <row r="4603" spans="4:4" x14ac:dyDescent="0.4">
      <c r="D4603" s="10"/>
    </row>
    <row r="4604" spans="4:4" x14ac:dyDescent="0.4">
      <c r="D4604" s="10"/>
    </row>
    <row r="4605" spans="4:4" x14ac:dyDescent="0.4">
      <c r="D4605" s="10"/>
    </row>
    <row r="4606" spans="4:4" x14ac:dyDescent="0.4">
      <c r="D4606" s="10"/>
    </row>
    <row r="4607" spans="4:4" x14ac:dyDescent="0.4">
      <c r="D4607" s="10"/>
    </row>
    <row r="4608" spans="4:4" x14ac:dyDescent="0.4">
      <c r="D4608" s="10"/>
    </row>
    <row r="4609" spans="4:4" x14ac:dyDescent="0.4">
      <c r="D4609" s="10"/>
    </row>
    <row r="4610" spans="4:4" x14ac:dyDescent="0.4">
      <c r="D4610" s="10"/>
    </row>
    <row r="4611" spans="4:4" x14ac:dyDescent="0.4">
      <c r="D4611" s="10"/>
    </row>
    <row r="4612" spans="4:4" x14ac:dyDescent="0.4">
      <c r="D4612" s="10"/>
    </row>
    <row r="4613" spans="4:4" x14ac:dyDescent="0.4">
      <c r="D4613" s="10"/>
    </row>
    <row r="4614" spans="4:4" x14ac:dyDescent="0.4">
      <c r="D4614" s="10"/>
    </row>
    <row r="4615" spans="4:4" x14ac:dyDescent="0.4">
      <c r="D4615" s="10"/>
    </row>
    <row r="4616" spans="4:4" x14ac:dyDescent="0.4">
      <c r="D4616" s="10"/>
    </row>
    <row r="4617" spans="4:4" x14ac:dyDescent="0.4">
      <c r="D4617" s="10"/>
    </row>
    <row r="4618" spans="4:4" x14ac:dyDescent="0.4">
      <c r="D4618" s="10"/>
    </row>
    <row r="4619" spans="4:4" x14ac:dyDescent="0.4">
      <c r="D4619" s="10"/>
    </row>
    <row r="4620" spans="4:4" x14ac:dyDescent="0.4">
      <c r="D4620" s="10"/>
    </row>
    <row r="4621" spans="4:4" x14ac:dyDescent="0.4">
      <c r="D4621" s="10"/>
    </row>
    <row r="4622" spans="4:4" x14ac:dyDescent="0.4">
      <c r="D4622" s="10"/>
    </row>
    <row r="4623" spans="4:4" x14ac:dyDescent="0.4">
      <c r="D4623" s="10"/>
    </row>
    <row r="4624" spans="4:4" x14ac:dyDescent="0.4">
      <c r="D4624" s="10"/>
    </row>
    <row r="4625" spans="4:4" x14ac:dyDescent="0.4">
      <c r="D4625" s="10"/>
    </row>
    <row r="4626" spans="4:4" x14ac:dyDescent="0.4">
      <c r="D4626" s="10"/>
    </row>
    <row r="4627" spans="4:4" x14ac:dyDescent="0.4">
      <c r="D4627" s="10"/>
    </row>
    <row r="4628" spans="4:4" x14ac:dyDescent="0.4">
      <c r="D4628" s="10"/>
    </row>
    <row r="4629" spans="4:4" x14ac:dyDescent="0.4">
      <c r="D4629" s="10"/>
    </row>
    <row r="4630" spans="4:4" x14ac:dyDescent="0.4">
      <c r="D4630" s="10"/>
    </row>
    <row r="4631" spans="4:4" x14ac:dyDescent="0.4">
      <c r="D4631" s="10"/>
    </row>
    <row r="4632" spans="4:4" x14ac:dyDescent="0.4">
      <c r="D4632" s="10"/>
    </row>
    <row r="4633" spans="4:4" x14ac:dyDescent="0.4">
      <c r="D4633" s="10"/>
    </row>
    <row r="4634" spans="4:4" x14ac:dyDescent="0.4">
      <c r="D4634" s="10"/>
    </row>
    <row r="4635" spans="4:4" x14ac:dyDescent="0.4">
      <c r="D4635" s="10"/>
    </row>
    <row r="4636" spans="4:4" x14ac:dyDescent="0.4">
      <c r="D4636" s="10"/>
    </row>
    <row r="4637" spans="4:4" x14ac:dyDescent="0.4">
      <c r="D4637" s="10"/>
    </row>
    <row r="4638" spans="4:4" x14ac:dyDescent="0.4">
      <c r="D4638" s="10"/>
    </row>
    <row r="4639" spans="4:4" x14ac:dyDescent="0.4">
      <c r="D4639" s="10"/>
    </row>
    <row r="4640" spans="4:4" x14ac:dyDescent="0.4">
      <c r="D4640" s="10"/>
    </row>
    <row r="4641" spans="4:4" x14ac:dyDescent="0.4">
      <c r="D4641" s="10"/>
    </row>
    <row r="4642" spans="4:4" x14ac:dyDescent="0.4">
      <c r="D4642" s="10"/>
    </row>
    <row r="4643" spans="4:4" x14ac:dyDescent="0.4">
      <c r="D4643" s="10"/>
    </row>
    <row r="4644" spans="4:4" x14ac:dyDescent="0.4">
      <c r="D4644" s="10"/>
    </row>
    <row r="4645" spans="4:4" x14ac:dyDescent="0.4">
      <c r="D4645" s="10"/>
    </row>
    <row r="4646" spans="4:4" x14ac:dyDescent="0.4">
      <c r="D4646" s="10"/>
    </row>
    <row r="4647" spans="4:4" x14ac:dyDescent="0.4">
      <c r="D4647" s="10"/>
    </row>
    <row r="4648" spans="4:4" x14ac:dyDescent="0.4">
      <c r="D4648" s="10"/>
    </row>
    <row r="4649" spans="4:4" x14ac:dyDescent="0.4">
      <c r="D4649" s="10"/>
    </row>
    <row r="4650" spans="4:4" x14ac:dyDescent="0.4">
      <c r="D4650" s="10"/>
    </row>
    <row r="4651" spans="4:4" x14ac:dyDescent="0.4">
      <c r="D4651" s="10"/>
    </row>
    <row r="4652" spans="4:4" x14ac:dyDescent="0.4">
      <c r="D4652" s="10"/>
    </row>
    <row r="4653" spans="4:4" x14ac:dyDescent="0.4">
      <c r="D4653" s="10"/>
    </row>
    <row r="4654" spans="4:4" x14ac:dyDescent="0.4">
      <c r="D4654" s="10"/>
    </row>
    <row r="4655" spans="4:4" x14ac:dyDescent="0.4">
      <c r="D4655" s="10"/>
    </row>
    <row r="4656" spans="4:4" x14ac:dyDescent="0.4">
      <c r="D4656" s="10"/>
    </row>
    <row r="4657" spans="4:4" x14ac:dyDescent="0.4">
      <c r="D4657" s="10"/>
    </row>
    <row r="4658" spans="4:4" x14ac:dyDescent="0.4">
      <c r="D4658" s="10"/>
    </row>
    <row r="4659" spans="4:4" x14ac:dyDescent="0.4">
      <c r="D4659" s="10"/>
    </row>
    <row r="4660" spans="4:4" x14ac:dyDescent="0.4">
      <c r="D4660" s="10"/>
    </row>
    <row r="4661" spans="4:4" x14ac:dyDescent="0.4">
      <c r="D4661" s="10"/>
    </row>
    <row r="4662" spans="4:4" x14ac:dyDescent="0.4">
      <c r="D4662" s="10"/>
    </row>
    <row r="4663" spans="4:4" x14ac:dyDescent="0.4">
      <c r="D4663" s="10"/>
    </row>
    <row r="4664" spans="4:4" x14ac:dyDescent="0.4">
      <c r="D4664" s="10"/>
    </row>
    <row r="4665" spans="4:4" x14ac:dyDescent="0.4">
      <c r="D4665" s="10"/>
    </row>
    <row r="4666" spans="4:4" x14ac:dyDescent="0.4">
      <c r="D4666" s="10"/>
    </row>
    <row r="4667" spans="4:4" x14ac:dyDescent="0.4">
      <c r="D4667" s="10"/>
    </row>
    <row r="4668" spans="4:4" x14ac:dyDescent="0.4">
      <c r="D4668" s="10"/>
    </row>
    <row r="4669" spans="4:4" x14ac:dyDescent="0.4">
      <c r="D4669" s="10"/>
    </row>
    <row r="4670" spans="4:4" x14ac:dyDescent="0.4">
      <c r="D4670" s="10"/>
    </row>
    <row r="4671" spans="4:4" x14ac:dyDescent="0.4">
      <c r="D4671" s="10"/>
    </row>
    <row r="4672" spans="4:4" x14ac:dyDescent="0.4">
      <c r="D4672" s="10"/>
    </row>
    <row r="4673" spans="4:4" x14ac:dyDescent="0.4">
      <c r="D4673" s="10"/>
    </row>
    <row r="4674" spans="4:4" x14ac:dyDescent="0.4">
      <c r="D4674" s="10"/>
    </row>
    <row r="4675" spans="4:4" x14ac:dyDescent="0.4">
      <c r="D4675" s="10"/>
    </row>
    <row r="4676" spans="4:4" x14ac:dyDescent="0.4">
      <c r="D4676" s="10"/>
    </row>
    <row r="4677" spans="4:4" x14ac:dyDescent="0.4">
      <c r="D4677" s="10"/>
    </row>
    <row r="4678" spans="4:4" x14ac:dyDescent="0.4">
      <c r="D4678" s="10"/>
    </row>
    <row r="4679" spans="4:4" x14ac:dyDescent="0.4">
      <c r="D4679" s="10"/>
    </row>
    <row r="4680" spans="4:4" x14ac:dyDescent="0.4">
      <c r="D4680" s="10"/>
    </row>
    <row r="4681" spans="4:4" x14ac:dyDescent="0.4">
      <c r="D4681" s="10"/>
    </row>
    <row r="4682" spans="4:4" x14ac:dyDescent="0.4">
      <c r="D4682" s="10"/>
    </row>
    <row r="4683" spans="4:4" x14ac:dyDescent="0.4">
      <c r="D4683" s="10"/>
    </row>
    <row r="4684" spans="4:4" x14ac:dyDescent="0.4">
      <c r="D4684" s="10"/>
    </row>
    <row r="4685" spans="4:4" x14ac:dyDescent="0.4">
      <c r="D4685" s="10"/>
    </row>
    <row r="4686" spans="4:4" x14ac:dyDescent="0.4">
      <c r="D4686" s="10"/>
    </row>
    <row r="4687" spans="4:4" x14ac:dyDescent="0.4">
      <c r="D4687" s="10"/>
    </row>
    <row r="4688" spans="4:4" x14ac:dyDescent="0.4">
      <c r="D4688" s="10"/>
    </row>
    <row r="4689" spans="4:4" x14ac:dyDescent="0.4">
      <c r="D4689" s="10"/>
    </row>
    <row r="4690" spans="4:4" x14ac:dyDescent="0.4">
      <c r="D4690" s="10"/>
    </row>
    <row r="4691" spans="4:4" x14ac:dyDescent="0.4">
      <c r="D4691" s="10"/>
    </row>
    <row r="4692" spans="4:4" x14ac:dyDescent="0.4">
      <c r="D4692" s="10"/>
    </row>
    <row r="4693" spans="4:4" x14ac:dyDescent="0.4">
      <c r="D4693" s="10"/>
    </row>
    <row r="4694" spans="4:4" x14ac:dyDescent="0.4">
      <c r="D4694" s="10"/>
    </row>
    <row r="4695" spans="4:4" x14ac:dyDescent="0.4">
      <c r="D4695" s="10"/>
    </row>
    <row r="4696" spans="4:4" x14ac:dyDescent="0.4">
      <c r="D4696" s="10"/>
    </row>
    <row r="4697" spans="4:4" x14ac:dyDescent="0.4">
      <c r="D4697" s="10"/>
    </row>
    <row r="4698" spans="4:4" x14ac:dyDescent="0.4">
      <c r="D4698" s="10"/>
    </row>
    <row r="4699" spans="4:4" x14ac:dyDescent="0.4">
      <c r="D4699" s="10"/>
    </row>
    <row r="4700" spans="4:4" x14ac:dyDescent="0.4">
      <c r="D4700" s="10"/>
    </row>
    <row r="4701" spans="4:4" x14ac:dyDescent="0.4">
      <c r="D4701" s="10"/>
    </row>
    <row r="4702" spans="4:4" x14ac:dyDescent="0.4">
      <c r="D4702" s="10"/>
    </row>
    <row r="4703" spans="4:4" x14ac:dyDescent="0.4">
      <c r="D4703" s="10"/>
    </row>
    <row r="4704" spans="4:4" x14ac:dyDescent="0.4">
      <c r="D4704" s="10"/>
    </row>
    <row r="4705" spans="4:4" x14ac:dyDescent="0.4">
      <c r="D4705" s="10"/>
    </row>
    <row r="4706" spans="4:4" x14ac:dyDescent="0.4">
      <c r="D4706" s="10"/>
    </row>
    <row r="4707" spans="4:4" x14ac:dyDescent="0.4">
      <c r="D4707" s="10"/>
    </row>
    <row r="4708" spans="4:4" x14ac:dyDescent="0.4">
      <c r="D4708" s="10"/>
    </row>
    <row r="4709" spans="4:4" x14ac:dyDescent="0.4">
      <c r="D4709" s="10"/>
    </row>
    <row r="4710" spans="4:4" x14ac:dyDescent="0.4">
      <c r="D4710" s="10"/>
    </row>
    <row r="4711" spans="4:4" x14ac:dyDescent="0.4">
      <c r="D4711" s="10"/>
    </row>
    <row r="4712" spans="4:4" x14ac:dyDescent="0.4">
      <c r="D4712" s="10"/>
    </row>
    <row r="4713" spans="4:4" x14ac:dyDescent="0.4">
      <c r="D4713" s="10"/>
    </row>
    <row r="4714" spans="4:4" x14ac:dyDescent="0.4">
      <c r="D4714" s="10"/>
    </row>
    <row r="4715" spans="4:4" x14ac:dyDescent="0.4">
      <c r="D4715" s="10"/>
    </row>
    <row r="4716" spans="4:4" x14ac:dyDescent="0.4">
      <c r="D4716" s="10"/>
    </row>
    <row r="4717" spans="4:4" x14ac:dyDescent="0.4">
      <c r="D4717" s="10"/>
    </row>
    <row r="4718" spans="4:4" x14ac:dyDescent="0.4">
      <c r="D4718" s="10"/>
    </row>
    <row r="4719" spans="4:4" x14ac:dyDescent="0.4">
      <c r="D4719" s="10"/>
    </row>
    <row r="4720" spans="4:4" x14ac:dyDescent="0.4">
      <c r="D4720" s="10"/>
    </row>
    <row r="4721" spans="4:4" x14ac:dyDescent="0.4">
      <c r="D4721" s="10"/>
    </row>
    <row r="4722" spans="4:4" x14ac:dyDescent="0.4">
      <c r="D4722" s="10"/>
    </row>
    <row r="4723" spans="4:4" x14ac:dyDescent="0.4">
      <c r="D4723" s="10"/>
    </row>
    <row r="4724" spans="4:4" x14ac:dyDescent="0.4">
      <c r="D4724" s="10"/>
    </row>
    <row r="4725" spans="4:4" x14ac:dyDescent="0.4">
      <c r="D4725" s="10"/>
    </row>
    <row r="4726" spans="4:4" x14ac:dyDescent="0.4">
      <c r="D4726" s="10"/>
    </row>
    <row r="4727" spans="4:4" x14ac:dyDescent="0.4">
      <c r="D4727" s="10"/>
    </row>
    <row r="4728" spans="4:4" x14ac:dyDescent="0.4">
      <c r="D4728" s="10"/>
    </row>
    <row r="4729" spans="4:4" x14ac:dyDescent="0.4">
      <c r="D4729" s="10"/>
    </row>
    <row r="4730" spans="4:4" x14ac:dyDescent="0.4">
      <c r="D4730" s="10"/>
    </row>
    <row r="4731" spans="4:4" x14ac:dyDescent="0.4">
      <c r="D4731" s="10"/>
    </row>
    <row r="4732" spans="4:4" x14ac:dyDescent="0.4">
      <c r="D4732" s="10"/>
    </row>
    <row r="4733" spans="4:4" x14ac:dyDescent="0.4">
      <c r="D4733" s="10"/>
    </row>
    <row r="4734" spans="4:4" x14ac:dyDescent="0.4">
      <c r="D4734" s="10"/>
    </row>
    <row r="4735" spans="4:4" x14ac:dyDescent="0.4">
      <c r="D4735" s="10"/>
    </row>
    <row r="4736" spans="4:4" x14ac:dyDescent="0.4">
      <c r="D4736" s="10"/>
    </row>
    <row r="4737" spans="4:4" x14ac:dyDescent="0.4">
      <c r="D4737" s="10"/>
    </row>
    <row r="4738" spans="4:4" x14ac:dyDescent="0.4">
      <c r="D4738" s="10"/>
    </row>
    <row r="4739" spans="4:4" x14ac:dyDescent="0.4">
      <c r="D4739" s="10"/>
    </row>
    <row r="4740" spans="4:4" x14ac:dyDescent="0.4">
      <c r="D4740" s="10"/>
    </row>
    <row r="4741" spans="4:4" x14ac:dyDescent="0.4">
      <c r="D4741" s="10"/>
    </row>
    <row r="4742" spans="4:4" x14ac:dyDescent="0.4">
      <c r="D4742" s="10"/>
    </row>
    <row r="4743" spans="4:4" x14ac:dyDescent="0.4">
      <c r="D4743" s="10"/>
    </row>
    <row r="4744" spans="4:4" x14ac:dyDescent="0.4">
      <c r="D4744" s="10"/>
    </row>
    <row r="4745" spans="4:4" x14ac:dyDescent="0.4">
      <c r="D4745" s="10"/>
    </row>
    <row r="4746" spans="4:4" x14ac:dyDescent="0.4">
      <c r="D4746" s="10"/>
    </row>
    <row r="4747" spans="4:4" x14ac:dyDescent="0.4">
      <c r="D4747" s="10"/>
    </row>
    <row r="4748" spans="4:4" x14ac:dyDescent="0.4">
      <c r="D4748" s="10"/>
    </row>
    <row r="4749" spans="4:4" x14ac:dyDescent="0.4">
      <c r="D4749" s="10"/>
    </row>
    <row r="4750" spans="4:4" x14ac:dyDescent="0.4">
      <c r="D4750" s="10"/>
    </row>
    <row r="4751" spans="4:4" x14ac:dyDescent="0.4">
      <c r="D4751" s="10"/>
    </row>
    <row r="4752" spans="4:4" x14ac:dyDescent="0.4">
      <c r="D4752" s="10"/>
    </row>
    <row r="4753" spans="4:4" x14ac:dyDescent="0.4">
      <c r="D4753" s="10"/>
    </row>
    <row r="4754" spans="4:4" x14ac:dyDescent="0.4">
      <c r="D4754" s="10"/>
    </row>
    <row r="4755" spans="4:4" x14ac:dyDescent="0.4">
      <c r="D4755" s="10"/>
    </row>
    <row r="4756" spans="4:4" x14ac:dyDescent="0.4">
      <c r="D4756" s="10"/>
    </row>
    <row r="4757" spans="4:4" x14ac:dyDescent="0.4">
      <c r="D4757" s="10"/>
    </row>
    <row r="4758" spans="4:4" x14ac:dyDescent="0.4">
      <c r="D4758" s="10"/>
    </row>
    <row r="4759" spans="4:4" x14ac:dyDescent="0.4">
      <c r="D4759" s="10"/>
    </row>
    <row r="4760" spans="4:4" x14ac:dyDescent="0.4">
      <c r="D4760" s="10"/>
    </row>
    <row r="4761" spans="4:4" x14ac:dyDescent="0.4">
      <c r="D4761" s="10"/>
    </row>
    <row r="4762" spans="4:4" x14ac:dyDescent="0.4">
      <c r="D4762" s="10"/>
    </row>
    <row r="4763" spans="4:4" x14ac:dyDescent="0.4">
      <c r="D4763" s="10"/>
    </row>
    <row r="4764" spans="4:4" x14ac:dyDescent="0.4">
      <c r="D4764" s="10"/>
    </row>
    <row r="4765" spans="4:4" x14ac:dyDescent="0.4">
      <c r="D4765" s="10"/>
    </row>
    <row r="4766" spans="4:4" x14ac:dyDescent="0.4">
      <c r="D4766" s="10"/>
    </row>
    <row r="4767" spans="4:4" x14ac:dyDescent="0.4">
      <c r="D4767" s="10"/>
    </row>
    <row r="4768" spans="4:4" x14ac:dyDescent="0.4">
      <c r="D4768" s="10"/>
    </row>
    <row r="4769" spans="4:4" x14ac:dyDescent="0.4">
      <c r="D4769" s="10"/>
    </row>
    <row r="4770" spans="4:4" x14ac:dyDescent="0.4">
      <c r="D4770" s="10"/>
    </row>
    <row r="4771" spans="4:4" x14ac:dyDescent="0.4">
      <c r="D4771" s="10"/>
    </row>
    <row r="4772" spans="4:4" x14ac:dyDescent="0.4">
      <c r="D4772" s="10"/>
    </row>
    <row r="4773" spans="4:4" x14ac:dyDescent="0.4">
      <c r="D4773" s="10"/>
    </row>
    <row r="4774" spans="4:4" x14ac:dyDescent="0.4">
      <c r="D4774" s="10"/>
    </row>
    <row r="4775" spans="4:4" x14ac:dyDescent="0.4">
      <c r="D4775" s="10"/>
    </row>
    <row r="4776" spans="4:4" x14ac:dyDescent="0.4">
      <c r="D4776" s="10"/>
    </row>
    <row r="4777" spans="4:4" x14ac:dyDescent="0.4">
      <c r="D4777" s="10"/>
    </row>
    <row r="4778" spans="4:4" x14ac:dyDescent="0.4">
      <c r="D4778" s="10"/>
    </row>
    <row r="4779" spans="4:4" x14ac:dyDescent="0.4">
      <c r="D4779" s="10"/>
    </row>
    <row r="4780" spans="4:4" x14ac:dyDescent="0.4">
      <c r="D4780" s="10"/>
    </row>
    <row r="4781" spans="4:4" x14ac:dyDescent="0.4">
      <c r="D4781" s="10"/>
    </row>
    <row r="4782" spans="4:4" x14ac:dyDescent="0.4">
      <c r="D4782" s="10"/>
    </row>
    <row r="4783" spans="4:4" x14ac:dyDescent="0.4">
      <c r="D4783" s="10"/>
    </row>
    <row r="4784" spans="4:4" x14ac:dyDescent="0.4">
      <c r="D4784" s="10"/>
    </row>
    <row r="4785" spans="4:4" x14ac:dyDescent="0.4">
      <c r="D4785" s="10"/>
    </row>
    <row r="4786" spans="4:4" x14ac:dyDescent="0.4">
      <c r="D4786" s="10"/>
    </row>
    <row r="4787" spans="4:4" x14ac:dyDescent="0.4">
      <c r="D4787" s="10"/>
    </row>
    <row r="4788" spans="4:4" x14ac:dyDescent="0.4">
      <c r="D4788" s="10"/>
    </row>
    <row r="4789" spans="4:4" x14ac:dyDescent="0.4">
      <c r="D4789" s="10"/>
    </row>
    <row r="4790" spans="4:4" x14ac:dyDescent="0.4">
      <c r="D4790" s="10"/>
    </row>
    <row r="4791" spans="4:4" x14ac:dyDescent="0.4">
      <c r="D4791" s="10"/>
    </row>
    <row r="4792" spans="4:4" x14ac:dyDescent="0.4">
      <c r="D4792" s="10"/>
    </row>
    <row r="4793" spans="4:4" x14ac:dyDescent="0.4">
      <c r="D4793" s="10"/>
    </row>
    <row r="4794" spans="4:4" x14ac:dyDescent="0.4">
      <c r="D4794" s="10"/>
    </row>
    <row r="4795" spans="4:4" x14ac:dyDescent="0.4">
      <c r="D4795" s="10"/>
    </row>
    <row r="4796" spans="4:4" x14ac:dyDescent="0.4">
      <c r="D4796" s="10"/>
    </row>
    <row r="4797" spans="4:4" x14ac:dyDescent="0.4">
      <c r="D4797" s="10"/>
    </row>
    <row r="4798" spans="4:4" x14ac:dyDescent="0.4">
      <c r="D4798" s="10"/>
    </row>
    <row r="4799" spans="4:4" x14ac:dyDescent="0.4">
      <c r="D4799" s="10"/>
    </row>
    <row r="4800" spans="4:4" x14ac:dyDescent="0.4">
      <c r="D4800" s="10"/>
    </row>
    <row r="4801" spans="4:4" x14ac:dyDescent="0.4">
      <c r="D4801" s="10"/>
    </row>
    <row r="4802" spans="4:4" x14ac:dyDescent="0.4">
      <c r="D4802" s="10"/>
    </row>
    <row r="4803" spans="4:4" x14ac:dyDescent="0.4">
      <c r="D4803" s="10"/>
    </row>
    <row r="4804" spans="4:4" x14ac:dyDescent="0.4">
      <c r="D4804" s="10"/>
    </row>
    <row r="4805" spans="4:4" x14ac:dyDescent="0.4">
      <c r="D4805" s="10"/>
    </row>
    <row r="4806" spans="4:4" x14ac:dyDescent="0.4">
      <c r="D4806" s="10"/>
    </row>
    <row r="4807" spans="4:4" x14ac:dyDescent="0.4">
      <c r="D4807" s="10"/>
    </row>
    <row r="4808" spans="4:4" x14ac:dyDescent="0.4">
      <c r="D4808" s="10"/>
    </row>
    <row r="4809" spans="4:4" x14ac:dyDescent="0.4">
      <c r="D4809" s="10"/>
    </row>
    <row r="4810" spans="4:4" x14ac:dyDescent="0.4">
      <c r="D4810" s="10"/>
    </row>
    <row r="4811" spans="4:4" x14ac:dyDescent="0.4">
      <c r="D4811" s="10"/>
    </row>
    <row r="4812" spans="4:4" x14ac:dyDescent="0.4">
      <c r="D4812" s="10"/>
    </row>
    <row r="4813" spans="4:4" x14ac:dyDescent="0.4">
      <c r="D4813" s="10"/>
    </row>
    <row r="4814" spans="4:4" x14ac:dyDescent="0.4">
      <c r="D4814" s="10"/>
    </row>
    <row r="4815" spans="4:4" x14ac:dyDescent="0.4">
      <c r="D4815" s="10"/>
    </row>
    <row r="4816" spans="4:4" x14ac:dyDescent="0.4">
      <c r="D4816" s="10"/>
    </row>
    <row r="4817" spans="4:4" x14ac:dyDescent="0.4">
      <c r="D4817" s="10"/>
    </row>
    <row r="4818" spans="4:4" x14ac:dyDescent="0.4">
      <c r="D4818" s="10"/>
    </row>
    <row r="4819" spans="4:4" x14ac:dyDescent="0.4">
      <c r="D4819" s="10"/>
    </row>
    <row r="4820" spans="4:4" x14ac:dyDescent="0.4">
      <c r="D4820" s="10"/>
    </row>
    <row r="4821" spans="4:4" x14ac:dyDescent="0.4">
      <c r="D4821" s="10"/>
    </row>
    <row r="4822" spans="4:4" x14ac:dyDescent="0.4">
      <c r="D4822" s="10"/>
    </row>
    <row r="4823" spans="4:4" x14ac:dyDescent="0.4">
      <c r="D4823" s="10"/>
    </row>
    <row r="4824" spans="4:4" x14ac:dyDescent="0.4">
      <c r="D4824" s="10"/>
    </row>
    <row r="4825" spans="4:4" x14ac:dyDescent="0.4">
      <c r="D4825" s="10"/>
    </row>
    <row r="4826" spans="4:4" x14ac:dyDescent="0.4">
      <c r="D4826" s="10"/>
    </row>
    <row r="4827" spans="4:4" x14ac:dyDescent="0.4">
      <c r="D4827" s="10"/>
    </row>
    <row r="4828" spans="4:4" x14ac:dyDescent="0.4">
      <c r="D4828" s="10"/>
    </row>
    <row r="4829" spans="4:4" x14ac:dyDescent="0.4">
      <c r="D4829" s="10"/>
    </row>
    <row r="4830" spans="4:4" x14ac:dyDescent="0.4">
      <c r="D4830" s="10"/>
    </row>
    <row r="4831" spans="4:4" x14ac:dyDescent="0.4">
      <c r="D4831" s="10"/>
    </row>
    <row r="4832" spans="4:4" x14ac:dyDescent="0.4">
      <c r="D4832" s="10"/>
    </row>
    <row r="4833" spans="4:4" x14ac:dyDescent="0.4">
      <c r="D4833" s="10"/>
    </row>
    <row r="4834" spans="4:4" x14ac:dyDescent="0.4">
      <c r="D4834" s="10"/>
    </row>
    <row r="4835" spans="4:4" x14ac:dyDescent="0.4">
      <c r="D4835" s="10"/>
    </row>
    <row r="4836" spans="4:4" x14ac:dyDescent="0.4">
      <c r="D4836" s="10"/>
    </row>
    <row r="4837" spans="4:4" x14ac:dyDescent="0.4">
      <c r="D4837" s="10"/>
    </row>
    <row r="4838" spans="4:4" x14ac:dyDescent="0.4">
      <c r="D4838" s="10"/>
    </row>
    <row r="4839" spans="4:4" x14ac:dyDescent="0.4">
      <c r="D4839" s="10"/>
    </row>
    <row r="4840" spans="4:4" x14ac:dyDescent="0.4">
      <c r="D4840" s="10"/>
    </row>
    <row r="4841" spans="4:4" x14ac:dyDescent="0.4">
      <c r="D4841" s="10"/>
    </row>
    <row r="4842" spans="4:4" x14ac:dyDescent="0.4">
      <c r="D4842" s="10"/>
    </row>
    <row r="4843" spans="4:4" x14ac:dyDescent="0.4">
      <c r="D4843" s="10"/>
    </row>
    <row r="4844" spans="4:4" x14ac:dyDescent="0.4">
      <c r="D4844" s="10"/>
    </row>
    <row r="4845" spans="4:4" x14ac:dyDescent="0.4">
      <c r="D4845" s="10"/>
    </row>
    <row r="4846" spans="4:4" x14ac:dyDescent="0.4">
      <c r="D4846" s="10"/>
    </row>
    <row r="4847" spans="4:4" x14ac:dyDescent="0.4">
      <c r="D4847" s="10"/>
    </row>
    <row r="4848" spans="4:4" x14ac:dyDescent="0.4">
      <c r="D4848" s="10"/>
    </row>
    <row r="4849" spans="4:4" x14ac:dyDescent="0.4">
      <c r="D4849" s="10"/>
    </row>
    <row r="4850" spans="4:4" x14ac:dyDescent="0.4">
      <c r="D4850" s="10"/>
    </row>
    <row r="4851" spans="4:4" x14ac:dyDescent="0.4">
      <c r="D4851" s="10"/>
    </row>
    <row r="4852" spans="4:4" x14ac:dyDescent="0.4">
      <c r="D4852" s="10"/>
    </row>
    <row r="4853" spans="4:4" x14ac:dyDescent="0.4">
      <c r="D4853" s="10"/>
    </row>
    <row r="4854" spans="4:4" x14ac:dyDescent="0.4">
      <c r="D4854" s="10"/>
    </row>
    <row r="4855" spans="4:4" x14ac:dyDescent="0.4">
      <c r="D4855" s="10"/>
    </row>
    <row r="4856" spans="4:4" x14ac:dyDescent="0.4">
      <c r="D4856" s="10"/>
    </row>
    <row r="4857" spans="4:4" x14ac:dyDescent="0.4">
      <c r="D4857" s="10"/>
    </row>
    <row r="4858" spans="4:4" x14ac:dyDescent="0.4">
      <c r="D4858" s="10"/>
    </row>
    <row r="4859" spans="4:4" x14ac:dyDescent="0.4">
      <c r="D4859" s="10"/>
    </row>
    <row r="4860" spans="4:4" x14ac:dyDescent="0.4">
      <c r="D4860" s="10"/>
    </row>
    <row r="4861" spans="4:4" x14ac:dyDescent="0.4">
      <c r="D4861" s="10"/>
    </row>
    <row r="4862" spans="4:4" x14ac:dyDescent="0.4">
      <c r="D4862" s="10"/>
    </row>
    <row r="4863" spans="4:4" x14ac:dyDescent="0.4">
      <c r="D4863" s="10"/>
    </row>
    <row r="4864" spans="4:4" x14ac:dyDescent="0.4">
      <c r="D4864" s="10"/>
    </row>
    <row r="4865" spans="4:4" x14ac:dyDescent="0.4">
      <c r="D4865" s="10"/>
    </row>
    <row r="4866" spans="4:4" x14ac:dyDescent="0.4">
      <c r="D4866" s="10"/>
    </row>
    <row r="4867" spans="4:4" x14ac:dyDescent="0.4">
      <c r="D4867" s="10"/>
    </row>
    <row r="4868" spans="4:4" x14ac:dyDescent="0.4">
      <c r="D4868" s="10"/>
    </row>
    <row r="4869" spans="4:4" x14ac:dyDescent="0.4">
      <c r="D4869" s="10"/>
    </row>
    <row r="4870" spans="4:4" x14ac:dyDescent="0.4">
      <c r="D4870" s="10"/>
    </row>
    <row r="4871" spans="4:4" x14ac:dyDescent="0.4">
      <c r="D4871" s="10"/>
    </row>
    <row r="4872" spans="4:4" x14ac:dyDescent="0.4">
      <c r="D4872" s="10"/>
    </row>
    <row r="4873" spans="4:4" x14ac:dyDescent="0.4">
      <c r="D4873" s="10"/>
    </row>
    <row r="4874" spans="4:4" x14ac:dyDescent="0.4">
      <c r="D4874" s="10"/>
    </row>
    <row r="4875" spans="4:4" x14ac:dyDescent="0.4">
      <c r="D4875" s="10"/>
    </row>
    <row r="4876" spans="4:4" x14ac:dyDescent="0.4">
      <c r="D4876" s="10"/>
    </row>
    <row r="4877" spans="4:4" x14ac:dyDescent="0.4">
      <c r="D4877" s="10"/>
    </row>
    <row r="4878" spans="4:4" x14ac:dyDescent="0.4">
      <c r="D4878" s="10"/>
    </row>
    <row r="4879" spans="4:4" x14ac:dyDescent="0.4">
      <c r="D4879" s="10"/>
    </row>
    <row r="4880" spans="4:4" x14ac:dyDescent="0.4">
      <c r="D4880" s="10"/>
    </row>
    <row r="4881" spans="4:4" x14ac:dyDescent="0.4">
      <c r="D4881" s="10"/>
    </row>
    <row r="4882" spans="4:4" x14ac:dyDescent="0.4">
      <c r="D4882" s="10"/>
    </row>
    <row r="4883" spans="4:4" x14ac:dyDescent="0.4">
      <c r="D4883" s="10"/>
    </row>
    <row r="4884" spans="4:4" x14ac:dyDescent="0.4">
      <c r="D4884" s="10"/>
    </row>
    <row r="4885" spans="4:4" x14ac:dyDescent="0.4">
      <c r="D4885" s="10"/>
    </row>
    <row r="4886" spans="4:4" x14ac:dyDescent="0.4">
      <c r="D4886" s="10"/>
    </row>
    <row r="4887" spans="4:4" x14ac:dyDescent="0.4">
      <c r="D4887" s="10"/>
    </row>
    <row r="4888" spans="4:4" x14ac:dyDescent="0.4">
      <c r="D4888" s="10"/>
    </row>
    <row r="4889" spans="4:4" x14ac:dyDescent="0.4">
      <c r="D4889" s="10"/>
    </row>
    <row r="4890" spans="4:4" x14ac:dyDescent="0.4">
      <c r="D4890" s="10"/>
    </row>
    <row r="4891" spans="4:4" x14ac:dyDescent="0.4">
      <c r="D4891" s="10"/>
    </row>
    <row r="4892" spans="4:4" x14ac:dyDescent="0.4">
      <c r="D4892" s="10"/>
    </row>
    <row r="4893" spans="4:4" x14ac:dyDescent="0.4">
      <c r="D4893" s="10"/>
    </row>
    <row r="4894" spans="4:4" x14ac:dyDescent="0.4">
      <c r="D4894" s="10"/>
    </row>
    <row r="4895" spans="4:4" x14ac:dyDescent="0.4">
      <c r="D4895" s="10"/>
    </row>
    <row r="4896" spans="4:4" x14ac:dyDescent="0.4">
      <c r="D4896" s="10"/>
    </row>
    <row r="4897" spans="4:4" x14ac:dyDescent="0.4">
      <c r="D4897" s="10"/>
    </row>
    <row r="4898" spans="4:4" x14ac:dyDescent="0.4">
      <c r="D4898" s="10"/>
    </row>
    <row r="4899" spans="4:4" x14ac:dyDescent="0.4">
      <c r="D4899" s="10"/>
    </row>
    <row r="4900" spans="4:4" x14ac:dyDescent="0.4">
      <c r="D4900" s="10"/>
    </row>
    <row r="4901" spans="4:4" x14ac:dyDescent="0.4">
      <c r="D4901" s="10"/>
    </row>
    <row r="4902" spans="4:4" x14ac:dyDescent="0.4">
      <c r="D4902" s="10"/>
    </row>
    <row r="4903" spans="4:4" x14ac:dyDescent="0.4">
      <c r="D4903" s="10"/>
    </row>
    <row r="4904" spans="4:4" x14ac:dyDescent="0.4">
      <c r="D4904" s="10"/>
    </row>
    <row r="4905" spans="4:4" x14ac:dyDescent="0.4">
      <c r="D4905" s="10"/>
    </row>
    <row r="4906" spans="4:4" x14ac:dyDescent="0.4">
      <c r="D4906" s="10"/>
    </row>
    <row r="4907" spans="4:4" x14ac:dyDescent="0.4">
      <c r="D4907" s="10"/>
    </row>
    <row r="4908" spans="4:4" x14ac:dyDescent="0.4">
      <c r="D4908" s="10"/>
    </row>
    <row r="4909" spans="4:4" x14ac:dyDescent="0.4">
      <c r="D4909" s="10"/>
    </row>
    <row r="4910" spans="4:4" x14ac:dyDescent="0.4">
      <c r="D4910" s="10"/>
    </row>
    <row r="4911" spans="4:4" x14ac:dyDescent="0.4">
      <c r="D4911" s="10"/>
    </row>
    <row r="4912" spans="4:4" x14ac:dyDescent="0.4">
      <c r="D4912" s="10"/>
    </row>
    <row r="4913" spans="4:4" x14ac:dyDescent="0.4">
      <c r="D4913" s="10"/>
    </row>
    <row r="4914" spans="4:4" x14ac:dyDescent="0.4">
      <c r="D4914" s="10"/>
    </row>
    <row r="4915" spans="4:4" x14ac:dyDescent="0.4">
      <c r="D4915" s="10"/>
    </row>
    <row r="4916" spans="4:4" x14ac:dyDescent="0.4">
      <c r="D4916" s="10"/>
    </row>
    <row r="4917" spans="4:4" x14ac:dyDescent="0.4">
      <c r="D4917" s="10"/>
    </row>
    <row r="4918" spans="4:4" x14ac:dyDescent="0.4">
      <c r="D4918" s="10"/>
    </row>
    <row r="4919" spans="4:4" x14ac:dyDescent="0.4">
      <c r="D4919" s="10"/>
    </row>
    <row r="4920" spans="4:4" x14ac:dyDescent="0.4">
      <c r="D4920" s="10"/>
    </row>
    <row r="4921" spans="4:4" x14ac:dyDescent="0.4">
      <c r="D4921" s="10"/>
    </row>
    <row r="4922" spans="4:4" x14ac:dyDescent="0.4">
      <c r="D4922" s="10"/>
    </row>
    <row r="4923" spans="4:4" x14ac:dyDescent="0.4">
      <c r="D4923" s="10"/>
    </row>
    <row r="4924" spans="4:4" x14ac:dyDescent="0.4">
      <c r="D4924" s="10"/>
    </row>
    <row r="4925" spans="4:4" x14ac:dyDescent="0.4">
      <c r="D4925" s="10"/>
    </row>
    <row r="4926" spans="4:4" x14ac:dyDescent="0.4">
      <c r="D4926" s="10"/>
    </row>
    <row r="4927" spans="4:4" x14ac:dyDescent="0.4">
      <c r="D4927" s="10"/>
    </row>
    <row r="4928" spans="4:4" x14ac:dyDescent="0.4">
      <c r="D4928" s="10"/>
    </row>
    <row r="4929" spans="4:4" x14ac:dyDescent="0.4">
      <c r="D4929" s="10"/>
    </row>
    <row r="4930" spans="4:4" x14ac:dyDescent="0.4">
      <c r="D4930" s="10"/>
    </row>
    <row r="4931" spans="4:4" x14ac:dyDescent="0.4">
      <c r="D4931" s="10"/>
    </row>
    <row r="4932" spans="4:4" x14ac:dyDescent="0.4">
      <c r="D4932" s="10"/>
    </row>
    <row r="4933" spans="4:4" x14ac:dyDescent="0.4">
      <c r="D4933" s="10"/>
    </row>
    <row r="4934" spans="4:4" x14ac:dyDescent="0.4">
      <c r="D4934" s="10"/>
    </row>
    <row r="4935" spans="4:4" x14ac:dyDescent="0.4">
      <c r="D4935" s="10"/>
    </row>
    <row r="4936" spans="4:4" x14ac:dyDescent="0.4">
      <c r="D4936" s="10"/>
    </row>
    <row r="4937" spans="4:4" x14ac:dyDescent="0.4">
      <c r="D4937" s="10"/>
    </row>
    <row r="4938" spans="4:4" x14ac:dyDescent="0.4">
      <c r="D4938" s="10"/>
    </row>
    <row r="4939" spans="4:4" x14ac:dyDescent="0.4">
      <c r="D4939" s="10"/>
    </row>
    <row r="4940" spans="4:4" x14ac:dyDescent="0.4">
      <c r="D4940" s="10"/>
    </row>
    <row r="4941" spans="4:4" x14ac:dyDescent="0.4">
      <c r="D4941" s="10"/>
    </row>
    <row r="4942" spans="4:4" x14ac:dyDescent="0.4">
      <c r="D4942" s="10"/>
    </row>
    <row r="4943" spans="4:4" x14ac:dyDescent="0.4">
      <c r="D4943" s="10"/>
    </row>
    <row r="4944" spans="4:4" x14ac:dyDescent="0.4">
      <c r="D4944" s="10"/>
    </row>
    <row r="4945" spans="4:4" x14ac:dyDescent="0.4">
      <c r="D4945" s="10"/>
    </row>
    <row r="4946" spans="4:4" x14ac:dyDescent="0.4">
      <c r="D4946" s="10"/>
    </row>
    <row r="4947" spans="4:4" x14ac:dyDescent="0.4">
      <c r="D4947" s="10"/>
    </row>
    <row r="4948" spans="4:4" x14ac:dyDescent="0.4">
      <c r="D4948" s="10"/>
    </row>
    <row r="4949" spans="4:4" x14ac:dyDescent="0.4">
      <c r="D4949" s="10"/>
    </row>
    <row r="4950" spans="4:4" x14ac:dyDescent="0.4">
      <c r="D4950" s="10"/>
    </row>
    <row r="4951" spans="4:4" x14ac:dyDescent="0.4">
      <c r="D4951" s="10"/>
    </row>
    <row r="4952" spans="4:4" x14ac:dyDescent="0.4">
      <c r="D4952" s="10"/>
    </row>
    <row r="4953" spans="4:4" x14ac:dyDescent="0.4">
      <c r="D4953" s="10"/>
    </row>
    <row r="4954" spans="4:4" x14ac:dyDescent="0.4">
      <c r="D4954" s="10"/>
    </row>
    <row r="4955" spans="4:4" x14ac:dyDescent="0.4">
      <c r="D4955" s="10"/>
    </row>
    <row r="4956" spans="4:4" x14ac:dyDescent="0.4">
      <c r="D4956" s="10"/>
    </row>
    <row r="4957" spans="4:4" x14ac:dyDescent="0.4">
      <c r="D4957" s="10"/>
    </row>
    <row r="4958" spans="4:4" x14ac:dyDescent="0.4">
      <c r="D4958" s="10"/>
    </row>
    <row r="4959" spans="4:4" x14ac:dyDescent="0.4">
      <c r="D4959" s="10"/>
    </row>
    <row r="4960" spans="4:4" x14ac:dyDescent="0.4">
      <c r="D4960" s="10"/>
    </row>
    <row r="4961" spans="4:4" x14ac:dyDescent="0.4">
      <c r="D4961" s="10"/>
    </row>
    <row r="4962" spans="4:4" x14ac:dyDescent="0.4">
      <c r="D4962" s="10"/>
    </row>
    <row r="4963" spans="4:4" x14ac:dyDescent="0.4">
      <c r="D4963" s="10"/>
    </row>
    <row r="4964" spans="4:4" x14ac:dyDescent="0.4">
      <c r="D4964" s="10"/>
    </row>
    <row r="4965" spans="4:4" x14ac:dyDescent="0.4">
      <c r="D4965" s="10"/>
    </row>
    <row r="4966" spans="4:4" x14ac:dyDescent="0.4">
      <c r="D4966" s="10"/>
    </row>
    <row r="4967" spans="4:4" x14ac:dyDescent="0.4">
      <c r="D4967" s="10"/>
    </row>
    <row r="4968" spans="4:4" x14ac:dyDescent="0.4">
      <c r="D4968" s="10"/>
    </row>
    <row r="4969" spans="4:4" x14ac:dyDescent="0.4">
      <c r="D4969" s="10"/>
    </row>
    <row r="4970" spans="4:4" x14ac:dyDescent="0.4">
      <c r="D4970" s="10"/>
    </row>
    <row r="4971" spans="4:4" x14ac:dyDescent="0.4">
      <c r="D4971" s="10"/>
    </row>
    <row r="4972" spans="4:4" x14ac:dyDescent="0.4">
      <c r="D4972" s="10"/>
    </row>
    <row r="4973" spans="4:4" x14ac:dyDescent="0.4">
      <c r="D4973" s="10"/>
    </row>
    <row r="4974" spans="4:4" x14ac:dyDescent="0.4">
      <c r="D4974" s="10"/>
    </row>
    <row r="4975" spans="4:4" x14ac:dyDescent="0.4">
      <c r="D4975" s="10"/>
    </row>
    <row r="4976" spans="4:4" x14ac:dyDescent="0.4">
      <c r="D4976" s="10"/>
    </row>
    <row r="4977" spans="4:4" x14ac:dyDescent="0.4">
      <c r="D4977" s="10"/>
    </row>
    <row r="4978" spans="4:4" x14ac:dyDescent="0.4">
      <c r="D4978" s="10"/>
    </row>
    <row r="4979" spans="4:4" x14ac:dyDescent="0.4">
      <c r="D4979" s="10"/>
    </row>
    <row r="4980" spans="4:4" x14ac:dyDescent="0.4">
      <c r="D4980" s="10"/>
    </row>
    <row r="4981" spans="4:4" x14ac:dyDescent="0.4">
      <c r="D4981" s="10"/>
    </row>
    <row r="4982" spans="4:4" x14ac:dyDescent="0.4">
      <c r="D4982" s="10"/>
    </row>
    <row r="4983" spans="4:4" x14ac:dyDescent="0.4">
      <c r="D4983" s="10"/>
    </row>
    <row r="4984" spans="4:4" x14ac:dyDescent="0.4">
      <c r="D4984" s="10"/>
    </row>
    <row r="4985" spans="4:4" x14ac:dyDescent="0.4">
      <c r="D4985" s="10"/>
    </row>
    <row r="4986" spans="4:4" x14ac:dyDescent="0.4">
      <c r="D4986" s="10"/>
    </row>
    <row r="4987" spans="4:4" x14ac:dyDescent="0.4">
      <c r="D4987" s="10"/>
    </row>
    <row r="4988" spans="4:4" x14ac:dyDescent="0.4">
      <c r="D4988" s="10"/>
    </row>
    <row r="4989" spans="4:4" x14ac:dyDescent="0.4">
      <c r="D4989" s="10"/>
    </row>
    <row r="4990" spans="4:4" x14ac:dyDescent="0.4">
      <c r="D4990" s="10"/>
    </row>
    <row r="4991" spans="4:4" x14ac:dyDescent="0.4">
      <c r="D4991" s="10"/>
    </row>
    <row r="4992" spans="4:4" x14ac:dyDescent="0.4">
      <c r="D4992" s="10"/>
    </row>
    <row r="4993" spans="4:4" x14ac:dyDescent="0.4">
      <c r="D4993" s="10"/>
    </row>
    <row r="4994" spans="4:4" x14ac:dyDescent="0.4">
      <c r="D4994" s="10"/>
    </row>
    <row r="4995" spans="4:4" x14ac:dyDescent="0.4">
      <c r="D4995" s="10"/>
    </row>
    <row r="4996" spans="4:4" x14ac:dyDescent="0.4">
      <c r="D4996" s="10"/>
    </row>
    <row r="4997" spans="4:4" x14ac:dyDescent="0.4">
      <c r="D4997" s="10"/>
    </row>
    <row r="4998" spans="4:4" x14ac:dyDescent="0.4">
      <c r="D4998" s="10"/>
    </row>
    <row r="4999" spans="4:4" x14ac:dyDescent="0.4">
      <c r="D4999" s="10"/>
    </row>
    <row r="5000" spans="4:4" x14ac:dyDescent="0.4">
      <c r="D5000" s="10"/>
    </row>
    <row r="5001" spans="4:4" x14ac:dyDescent="0.4">
      <c r="D5001" s="10"/>
    </row>
    <row r="5002" spans="4:4" x14ac:dyDescent="0.4">
      <c r="D5002" s="10"/>
    </row>
    <row r="5003" spans="4:4" x14ac:dyDescent="0.4">
      <c r="D5003" s="10"/>
    </row>
    <row r="5004" spans="4:4" x14ac:dyDescent="0.4">
      <c r="D5004" s="10"/>
    </row>
    <row r="5005" spans="4:4" x14ac:dyDescent="0.4">
      <c r="D5005" s="10"/>
    </row>
    <row r="5006" spans="4:4" x14ac:dyDescent="0.4">
      <c r="D5006" s="10"/>
    </row>
    <row r="5007" spans="4:4" x14ac:dyDescent="0.4">
      <c r="D5007" s="10"/>
    </row>
    <row r="5008" spans="4:4" x14ac:dyDescent="0.4">
      <c r="D5008" s="10"/>
    </row>
    <row r="5009" spans="4:4" x14ac:dyDescent="0.4">
      <c r="D5009" s="10"/>
    </row>
    <row r="5010" spans="4:4" x14ac:dyDescent="0.4">
      <c r="D5010" s="10"/>
    </row>
    <row r="5011" spans="4:4" x14ac:dyDescent="0.4">
      <c r="D5011" s="10"/>
    </row>
    <row r="5012" spans="4:4" x14ac:dyDescent="0.4">
      <c r="D5012" s="10"/>
    </row>
    <row r="5013" spans="4:4" x14ac:dyDescent="0.4">
      <c r="D5013" s="10"/>
    </row>
    <row r="5014" spans="4:4" x14ac:dyDescent="0.4">
      <c r="D5014" s="10"/>
    </row>
    <row r="5015" spans="4:4" x14ac:dyDescent="0.4">
      <c r="D5015" s="10"/>
    </row>
    <row r="5016" spans="4:4" x14ac:dyDescent="0.4">
      <c r="D5016" s="10"/>
    </row>
    <row r="5017" spans="4:4" x14ac:dyDescent="0.4">
      <c r="D5017" s="10"/>
    </row>
    <row r="5018" spans="4:4" x14ac:dyDescent="0.4">
      <c r="D5018" s="10"/>
    </row>
    <row r="5019" spans="4:4" x14ac:dyDescent="0.4">
      <c r="D5019" s="10"/>
    </row>
    <row r="5020" spans="4:4" x14ac:dyDescent="0.4">
      <c r="D5020" s="10"/>
    </row>
    <row r="5021" spans="4:4" x14ac:dyDescent="0.4">
      <c r="D5021" s="10"/>
    </row>
    <row r="5022" spans="4:4" x14ac:dyDescent="0.4">
      <c r="D5022" s="10"/>
    </row>
    <row r="5023" spans="4:4" x14ac:dyDescent="0.4">
      <c r="D5023" s="10"/>
    </row>
    <row r="5024" spans="4:4" x14ac:dyDescent="0.4">
      <c r="D5024" s="10"/>
    </row>
    <row r="5025" spans="4:4" x14ac:dyDescent="0.4">
      <c r="D5025" s="10"/>
    </row>
    <row r="5026" spans="4:4" x14ac:dyDescent="0.4">
      <c r="D5026" s="10"/>
    </row>
    <row r="5027" spans="4:4" x14ac:dyDescent="0.4">
      <c r="D5027" s="10"/>
    </row>
    <row r="5028" spans="4:4" x14ac:dyDescent="0.4">
      <c r="D5028" s="10"/>
    </row>
    <row r="5029" spans="4:4" x14ac:dyDescent="0.4">
      <c r="D5029" s="10"/>
    </row>
    <row r="5030" spans="4:4" x14ac:dyDescent="0.4">
      <c r="D5030" s="10"/>
    </row>
    <row r="5031" spans="4:4" x14ac:dyDescent="0.4">
      <c r="D5031" s="10"/>
    </row>
    <row r="5032" spans="4:4" x14ac:dyDescent="0.4">
      <c r="D5032" s="10"/>
    </row>
    <row r="5033" spans="4:4" x14ac:dyDescent="0.4">
      <c r="D5033" s="10"/>
    </row>
    <row r="5034" spans="4:4" x14ac:dyDescent="0.4">
      <c r="D5034" s="10"/>
    </row>
    <row r="5035" spans="4:4" x14ac:dyDescent="0.4">
      <c r="D5035" s="10"/>
    </row>
    <row r="5036" spans="4:4" x14ac:dyDescent="0.4">
      <c r="D5036" s="10"/>
    </row>
    <row r="5037" spans="4:4" x14ac:dyDescent="0.4">
      <c r="D5037" s="10"/>
    </row>
    <row r="5038" spans="4:4" x14ac:dyDescent="0.4">
      <c r="D5038" s="10"/>
    </row>
    <row r="5039" spans="4:4" x14ac:dyDescent="0.4">
      <c r="D5039" s="10"/>
    </row>
    <row r="5040" spans="4:4" x14ac:dyDescent="0.4">
      <c r="D5040" s="10"/>
    </row>
    <row r="5041" spans="4:4" x14ac:dyDescent="0.4">
      <c r="D5041" s="10"/>
    </row>
    <row r="5042" spans="4:4" x14ac:dyDescent="0.4">
      <c r="D5042" s="10"/>
    </row>
    <row r="5043" spans="4:4" x14ac:dyDescent="0.4">
      <c r="D5043" s="10"/>
    </row>
    <row r="5044" spans="4:4" x14ac:dyDescent="0.4">
      <c r="D5044" s="10"/>
    </row>
    <row r="5045" spans="4:4" x14ac:dyDescent="0.4">
      <c r="D5045" s="10"/>
    </row>
    <row r="5046" spans="4:4" x14ac:dyDescent="0.4">
      <c r="D5046" s="10"/>
    </row>
    <row r="5047" spans="4:4" x14ac:dyDescent="0.4">
      <c r="D5047" s="10"/>
    </row>
    <row r="5048" spans="4:4" x14ac:dyDescent="0.4">
      <c r="D5048" s="10"/>
    </row>
    <row r="5049" spans="4:4" x14ac:dyDescent="0.4">
      <c r="D5049" s="10"/>
    </row>
    <row r="5050" spans="4:4" x14ac:dyDescent="0.4">
      <c r="D5050" s="10"/>
    </row>
    <row r="5051" spans="4:4" x14ac:dyDescent="0.4">
      <c r="D5051" s="10"/>
    </row>
    <row r="5052" spans="4:4" x14ac:dyDescent="0.4">
      <c r="D5052" s="10"/>
    </row>
    <row r="5053" spans="4:4" x14ac:dyDescent="0.4">
      <c r="D5053" s="10"/>
    </row>
    <row r="5054" spans="4:4" x14ac:dyDescent="0.4">
      <c r="D5054" s="10"/>
    </row>
    <row r="5055" spans="4:4" x14ac:dyDescent="0.4">
      <c r="D5055" s="10"/>
    </row>
    <row r="5056" spans="4:4" x14ac:dyDescent="0.4">
      <c r="D5056" s="10"/>
    </row>
    <row r="5057" spans="4:4" x14ac:dyDescent="0.4">
      <c r="D5057" s="10"/>
    </row>
    <row r="5058" spans="4:4" x14ac:dyDescent="0.4">
      <c r="D5058" s="10"/>
    </row>
    <row r="5059" spans="4:4" x14ac:dyDescent="0.4">
      <c r="D5059" s="10"/>
    </row>
    <row r="5060" spans="4:4" x14ac:dyDescent="0.4">
      <c r="D5060" s="10"/>
    </row>
    <row r="5061" spans="4:4" x14ac:dyDescent="0.4">
      <c r="D5061" s="10"/>
    </row>
    <row r="5062" spans="4:4" x14ac:dyDescent="0.4">
      <c r="D5062" s="10"/>
    </row>
    <row r="5063" spans="4:4" x14ac:dyDescent="0.4">
      <c r="D5063" s="10"/>
    </row>
    <row r="5064" spans="4:4" x14ac:dyDescent="0.4">
      <c r="D5064" s="10"/>
    </row>
    <row r="5065" spans="4:4" x14ac:dyDescent="0.4">
      <c r="D5065" s="10"/>
    </row>
    <row r="5066" spans="4:4" x14ac:dyDescent="0.4">
      <c r="D5066" s="10"/>
    </row>
    <row r="5067" spans="4:4" x14ac:dyDescent="0.4">
      <c r="D5067" s="10"/>
    </row>
    <row r="5068" spans="4:4" x14ac:dyDescent="0.4">
      <c r="D5068" s="10"/>
    </row>
    <row r="5069" spans="4:4" x14ac:dyDescent="0.4">
      <c r="D5069" s="10"/>
    </row>
    <row r="5070" spans="4:4" x14ac:dyDescent="0.4">
      <c r="D5070" s="10"/>
    </row>
    <row r="5071" spans="4:4" x14ac:dyDescent="0.4">
      <c r="D5071" s="10"/>
    </row>
    <row r="5072" spans="4:4" x14ac:dyDescent="0.4">
      <c r="D5072" s="10"/>
    </row>
    <row r="5073" spans="4:4" x14ac:dyDescent="0.4">
      <c r="D5073" s="10"/>
    </row>
    <row r="5074" spans="4:4" x14ac:dyDescent="0.4">
      <c r="D5074" s="10"/>
    </row>
    <row r="5075" spans="4:4" x14ac:dyDescent="0.4">
      <c r="D5075" s="10"/>
    </row>
    <row r="5076" spans="4:4" x14ac:dyDescent="0.4">
      <c r="D5076" s="10"/>
    </row>
    <row r="5077" spans="4:4" x14ac:dyDescent="0.4">
      <c r="D5077" s="10"/>
    </row>
    <row r="5078" spans="4:4" x14ac:dyDescent="0.4">
      <c r="D5078" s="10"/>
    </row>
    <row r="5079" spans="4:4" x14ac:dyDescent="0.4">
      <c r="D5079" s="10"/>
    </row>
    <row r="5080" spans="4:4" x14ac:dyDescent="0.4">
      <c r="D5080" s="10"/>
    </row>
    <row r="5081" spans="4:4" x14ac:dyDescent="0.4">
      <c r="D5081" s="10"/>
    </row>
    <row r="5082" spans="4:4" x14ac:dyDescent="0.4">
      <c r="D5082" s="10"/>
    </row>
    <row r="5083" spans="4:4" x14ac:dyDescent="0.4">
      <c r="D5083" s="10"/>
    </row>
    <row r="5084" spans="4:4" x14ac:dyDescent="0.4">
      <c r="D5084" s="10"/>
    </row>
    <row r="5085" spans="4:4" x14ac:dyDescent="0.4">
      <c r="D5085" s="10"/>
    </row>
    <row r="5086" spans="4:4" x14ac:dyDescent="0.4">
      <c r="D5086" s="10"/>
    </row>
    <row r="5087" spans="4:4" x14ac:dyDescent="0.4">
      <c r="D5087" s="10"/>
    </row>
    <row r="5088" spans="4:4" x14ac:dyDescent="0.4">
      <c r="D5088" s="10"/>
    </row>
    <row r="5089" spans="4:4" x14ac:dyDescent="0.4">
      <c r="D5089" s="10"/>
    </row>
    <row r="5090" spans="4:4" x14ac:dyDescent="0.4">
      <c r="D5090" s="10"/>
    </row>
    <row r="5091" spans="4:4" x14ac:dyDescent="0.4">
      <c r="D5091" s="10"/>
    </row>
    <row r="5092" spans="4:4" x14ac:dyDescent="0.4">
      <c r="D5092" s="10"/>
    </row>
    <row r="5093" spans="4:4" x14ac:dyDescent="0.4">
      <c r="D5093" s="10"/>
    </row>
    <row r="5094" spans="4:4" x14ac:dyDescent="0.4">
      <c r="D5094" s="10"/>
    </row>
    <row r="5095" spans="4:4" x14ac:dyDescent="0.4">
      <c r="D5095" s="10"/>
    </row>
    <row r="5096" spans="4:4" x14ac:dyDescent="0.4">
      <c r="D5096" s="10"/>
    </row>
    <row r="5097" spans="4:4" x14ac:dyDescent="0.4">
      <c r="D5097" s="10"/>
    </row>
    <row r="5098" spans="4:4" x14ac:dyDescent="0.4">
      <c r="D5098" s="10"/>
    </row>
    <row r="5099" spans="4:4" x14ac:dyDescent="0.4">
      <c r="D5099" s="10"/>
    </row>
    <row r="5100" spans="4:4" x14ac:dyDescent="0.4">
      <c r="D5100" s="10"/>
    </row>
    <row r="5101" spans="4:4" x14ac:dyDescent="0.4">
      <c r="D5101" s="10"/>
    </row>
    <row r="5102" spans="4:4" x14ac:dyDescent="0.4">
      <c r="D5102" s="10"/>
    </row>
    <row r="5103" spans="4:4" x14ac:dyDescent="0.4">
      <c r="D5103" s="10"/>
    </row>
    <row r="5104" spans="4:4" x14ac:dyDescent="0.4">
      <c r="D5104" s="10"/>
    </row>
    <row r="5105" spans="4:4" x14ac:dyDescent="0.4">
      <c r="D5105" s="10"/>
    </row>
    <row r="5106" spans="4:4" x14ac:dyDescent="0.4">
      <c r="D5106" s="10"/>
    </row>
    <row r="5107" spans="4:4" x14ac:dyDescent="0.4">
      <c r="D5107" s="10"/>
    </row>
    <row r="5108" spans="4:4" x14ac:dyDescent="0.4">
      <c r="D5108" s="10"/>
    </row>
    <row r="5109" spans="4:4" x14ac:dyDescent="0.4">
      <c r="D5109" s="10"/>
    </row>
    <row r="5110" spans="4:4" x14ac:dyDescent="0.4">
      <c r="D5110" s="10"/>
    </row>
    <row r="5111" spans="4:4" x14ac:dyDescent="0.4">
      <c r="D5111" s="10"/>
    </row>
  </sheetData>
  <mergeCells count="56">
    <mergeCell ref="C370:G370"/>
    <mergeCell ref="C442:G442"/>
    <mergeCell ref="C425:G425"/>
    <mergeCell ref="C427:G427"/>
    <mergeCell ref="C428:G428"/>
    <mergeCell ref="C429:G429"/>
    <mergeCell ref="C430:G430"/>
    <mergeCell ref="C432:G432"/>
    <mergeCell ref="C434:G434"/>
    <mergeCell ref="C436:G436"/>
    <mergeCell ref="C438:G438"/>
    <mergeCell ref="C440:G440"/>
    <mergeCell ref="C441:G441"/>
    <mergeCell ref="C276:G276"/>
    <mergeCell ref="C350:G350"/>
    <mergeCell ref="C356:G356"/>
    <mergeCell ref="C424:G424"/>
    <mergeCell ref="C392:G392"/>
    <mergeCell ref="C398:G398"/>
    <mergeCell ref="C412:G412"/>
    <mergeCell ref="C414:G414"/>
    <mergeCell ref="C415:G415"/>
    <mergeCell ref="C417:G417"/>
    <mergeCell ref="C418:G418"/>
    <mergeCell ref="C420:G420"/>
    <mergeCell ref="C421:G421"/>
    <mergeCell ref="C423:G423"/>
    <mergeCell ref="C359:G359"/>
    <mergeCell ref="C368:G368"/>
    <mergeCell ref="C212:G212"/>
    <mergeCell ref="C227:G227"/>
    <mergeCell ref="C255:G255"/>
    <mergeCell ref="C258:G258"/>
    <mergeCell ref="C267:G267"/>
    <mergeCell ref="C286:G286"/>
    <mergeCell ref="C320:G320"/>
    <mergeCell ref="C346:G346"/>
    <mergeCell ref="C159:G159"/>
    <mergeCell ref="C23:G23"/>
    <mergeCell ref="C34:G34"/>
    <mergeCell ref="C77:G77"/>
    <mergeCell ref="C81:G81"/>
    <mergeCell ref="C85:G85"/>
    <mergeCell ref="C125:G125"/>
    <mergeCell ref="C134:G134"/>
    <mergeCell ref="C141:G141"/>
    <mergeCell ref="C144:G144"/>
    <mergeCell ref="C281:G281"/>
    <mergeCell ref="C171:G171"/>
    <mergeCell ref="C187:G187"/>
    <mergeCell ref="C19:G19"/>
    <mergeCell ref="A1:G1"/>
    <mergeCell ref="C2:G2"/>
    <mergeCell ref="C3:G3"/>
    <mergeCell ref="C4:G4"/>
    <mergeCell ref="C14:G14"/>
  </mergeCells>
  <pageMargins left="0.19685039370078741" right="0.19685039370078741" top="0.59055118110236215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338D-DCCF-441C-9F91-3A226B17707D}">
  <sheetPr>
    <pageSetUpPr fitToPage="1"/>
  </sheetPr>
  <dimension ref="A1:N119"/>
  <sheetViews>
    <sheetView showGridLines="0" view="pageBreakPreview" zoomScale="64" zoomScaleNormal="85" zoomScaleSheetLayoutView="120" workbookViewId="0">
      <pane ySplit="1" topLeftCell="A2" activePane="bottomLeft" state="frozen"/>
      <selection pane="bottomLeft" activeCell="E11" sqref="E11:J11"/>
    </sheetView>
  </sheetViews>
  <sheetFormatPr defaultColWidth="7.27734375" defaultRowHeight="15.75" customHeight="1" x14ac:dyDescent="0.55000000000000004"/>
  <cols>
    <col min="1" max="1" width="6.6640625" style="158" customWidth="1"/>
    <col min="2" max="2" width="1.38671875" style="158" customWidth="1"/>
    <col min="3" max="3" width="12.1640625" style="158" customWidth="1"/>
    <col min="4" max="4" width="6.77734375" style="158" customWidth="1"/>
    <col min="5" max="5" width="9.94140625" style="158" customWidth="1"/>
    <col min="6" max="6" width="77.5" style="158" customWidth="1"/>
    <col min="7" max="7" width="6.88671875" style="158" customWidth="1"/>
    <col min="8" max="8" width="12.1640625" style="159" customWidth="1"/>
    <col min="9" max="9" width="12.0546875" style="158" customWidth="1"/>
    <col min="10" max="10" width="18.6640625" style="158" customWidth="1"/>
    <col min="11" max="11" width="5.71875" style="158" customWidth="1"/>
    <col min="12" max="256" width="7.27734375" style="158"/>
    <col min="257" max="257" width="6.6640625" style="158" customWidth="1"/>
    <col min="258" max="258" width="1.38671875" style="158" customWidth="1"/>
    <col min="259" max="259" width="12.1640625" style="158" customWidth="1"/>
    <col min="260" max="260" width="6.77734375" style="158" customWidth="1"/>
    <col min="261" max="261" width="9.94140625" style="158" customWidth="1"/>
    <col min="262" max="262" width="77.5" style="158" customWidth="1"/>
    <col min="263" max="263" width="6.88671875" style="158" customWidth="1"/>
    <col min="264" max="264" width="12.1640625" style="158" customWidth="1"/>
    <col min="265" max="265" width="12.0546875" style="158" customWidth="1"/>
    <col min="266" max="266" width="18.6640625" style="158" customWidth="1"/>
    <col min="267" max="267" width="5.71875" style="158" customWidth="1"/>
    <col min="268" max="512" width="7.27734375" style="158"/>
    <col min="513" max="513" width="6.6640625" style="158" customWidth="1"/>
    <col min="514" max="514" width="1.38671875" style="158" customWidth="1"/>
    <col min="515" max="515" width="12.1640625" style="158" customWidth="1"/>
    <col min="516" max="516" width="6.77734375" style="158" customWidth="1"/>
    <col min="517" max="517" width="9.94140625" style="158" customWidth="1"/>
    <col min="518" max="518" width="77.5" style="158" customWidth="1"/>
    <col min="519" max="519" width="6.88671875" style="158" customWidth="1"/>
    <col min="520" max="520" width="12.1640625" style="158" customWidth="1"/>
    <col min="521" max="521" width="12.0546875" style="158" customWidth="1"/>
    <col min="522" max="522" width="18.6640625" style="158" customWidth="1"/>
    <col min="523" max="523" width="5.71875" style="158" customWidth="1"/>
    <col min="524" max="768" width="7.27734375" style="158"/>
    <col min="769" max="769" width="6.6640625" style="158" customWidth="1"/>
    <col min="770" max="770" width="1.38671875" style="158" customWidth="1"/>
    <col min="771" max="771" width="12.1640625" style="158" customWidth="1"/>
    <col min="772" max="772" width="6.77734375" style="158" customWidth="1"/>
    <col min="773" max="773" width="9.94140625" style="158" customWidth="1"/>
    <col min="774" max="774" width="77.5" style="158" customWidth="1"/>
    <col min="775" max="775" width="6.88671875" style="158" customWidth="1"/>
    <col min="776" max="776" width="12.1640625" style="158" customWidth="1"/>
    <col min="777" max="777" width="12.0546875" style="158" customWidth="1"/>
    <col min="778" max="778" width="18.6640625" style="158" customWidth="1"/>
    <col min="779" max="779" width="5.71875" style="158" customWidth="1"/>
    <col min="780" max="1024" width="7.27734375" style="158"/>
    <col min="1025" max="1025" width="6.6640625" style="158" customWidth="1"/>
    <col min="1026" max="1026" width="1.38671875" style="158" customWidth="1"/>
    <col min="1027" max="1027" width="12.1640625" style="158" customWidth="1"/>
    <col min="1028" max="1028" width="6.77734375" style="158" customWidth="1"/>
    <col min="1029" max="1029" width="9.94140625" style="158" customWidth="1"/>
    <col min="1030" max="1030" width="77.5" style="158" customWidth="1"/>
    <col min="1031" max="1031" width="6.88671875" style="158" customWidth="1"/>
    <col min="1032" max="1032" width="12.1640625" style="158" customWidth="1"/>
    <col min="1033" max="1033" width="12.0546875" style="158" customWidth="1"/>
    <col min="1034" max="1034" width="18.6640625" style="158" customWidth="1"/>
    <col min="1035" max="1035" width="5.71875" style="158" customWidth="1"/>
    <col min="1036" max="1280" width="7.27734375" style="158"/>
    <col min="1281" max="1281" width="6.6640625" style="158" customWidth="1"/>
    <col min="1282" max="1282" width="1.38671875" style="158" customWidth="1"/>
    <col min="1283" max="1283" width="12.1640625" style="158" customWidth="1"/>
    <col min="1284" max="1284" width="6.77734375" style="158" customWidth="1"/>
    <col min="1285" max="1285" width="9.94140625" style="158" customWidth="1"/>
    <col min="1286" max="1286" width="77.5" style="158" customWidth="1"/>
    <col min="1287" max="1287" width="6.88671875" style="158" customWidth="1"/>
    <col min="1288" max="1288" width="12.1640625" style="158" customWidth="1"/>
    <col min="1289" max="1289" width="12.0546875" style="158" customWidth="1"/>
    <col min="1290" max="1290" width="18.6640625" style="158" customWidth="1"/>
    <col min="1291" max="1291" width="5.71875" style="158" customWidth="1"/>
    <col min="1292" max="1536" width="7.27734375" style="158"/>
    <col min="1537" max="1537" width="6.6640625" style="158" customWidth="1"/>
    <col min="1538" max="1538" width="1.38671875" style="158" customWidth="1"/>
    <col min="1539" max="1539" width="12.1640625" style="158" customWidth="1"/>
    <col min="1540" max="1540" width="6.77734375" style="158" customWidth="1"/>
    <col min="1541" max="1541" width="9.94140625" style="158" customWidth="1"/>
    <col min="1542" max="1542" width="77.5" style="158" customWidth="1"/>
    <col min="1543" max="1543" width="6.88671875" style="158" customWidth="1"/>
    <col min="1544" max="1544" width="12.1640625" style="158" customWidth="1"/>
    <col min="1545" max="1545" width="12.0546875" style="158" customWidth="1"/>
    <col min="1546" max="1546" width="18.6640625" style="158" customWidth="1"/>
    <col min="1547" max="1547" width="5.71875" style="158" customWidth="1"/>
    <col min="1548" max="1792" width="7.27734375" style="158"/>
    <col min="1793" max="1793" width="6.6640625" style="158" customWidth="1"/>
    <col min="1794" max="1794" width="1.38671875" style="158" customWidth="1"/>
    <col min="1795" max="1795" width="12.1640625" style="158" customWidth="1"/>
    <col min="1796" max="1796" width="6.77734375" style="158" customWidth="1"/>
    <col min="1797" max="1797" width="9.94140625" style="158" customWidth="1"/>
    <col min="1798" max="1798" width="77.5" style="158" customWidth="1"/>
    <col min="1799" max="1799" width="6.88671875" style="158" customWidth="1"/>
    <col min="1800" max="1800" width="12.1640625" style="158" customWidth="1"/>
    <col min="1801" max="1801" width="12.0546875" style="158" customWidth="1"/>
    <col min="1802" max="1802" width="18.6640625" style="158" customWidth="1"/>
    <col min="1803" max="1803" width="5.71875" style="158" customWidth="1"/>
    <col min="1804" max="2048" width="7.27734375" style="158"/>
    <col min="2049" max="2049" width="6.6640625" style="158" customWidth="1"/>
    <col min="2050" max="2050" width="1.38671875" style="158" customWidth="1"/>
    <col min="2051" max="2051" width="12.1640625" style="158" customWidth="1"/>
    <col min="2052" max="2052" width="6.77734375" style="158" customWidth="1"/>
    <col min="2053" max="2053" width="9.94140625" style="158" customWidth="1"/>
    <col min="2054" max="2054" width="77.5" style="158" customWidth="1"/>
    <col min="2055" max="2055" width="6.88671875" style="158" customWidth="1"/>
    <col min="2056" max="2056" width="12.1640625" style="158" customWidth="1"/>
    <col min="2057" max="2057" width="12.0546875" style="158" customWidth="1"/>
    <col min="2058" max="2058" width="18.6640625" style="158" customWidth="1"/>
    <col min="2059" max="2059" width="5.71875" style="158" customWidth="1"/>
    <col min="2060" max="2304" width="7.27734375" style="158"/>
    <col min="2305" max="2305" width="6.6640625" style="158" customWidth="1"/>
    <col min="2306" max="2306" width="1.38671875" style="158" customWidth="1"/>
    <col min="2307" max="2307" width="12.1640625" style="158" customWidth="1"/>
    <col min="2308" max="2308" width="6.77734375" style="158" customWidth="1"/>
    <col min="2309" max="2309" width="9.94140625" style="158" customWidth="1"/>
    <col min="2310" max="2310" width="77.5" style="158" customWidth="1"/>
    <col min="2311" max="2311" width="6.88671875" style="158" customWidth="1"/>
    <col min="2312" max="2312" width="12.1640625" style="158" customWidth="1"/>
    <col min="2313" max="2313" width="12.0546875" style="158" customWidth="1"/>
    <col min="2314" max="2314" width="18.6640625" style="158" customWidth="1"/>
    <col min="2315" max="2315" width="5.71875" style="158" customWidth="1"/>
    <col min="2316" max="2560" width="7.27734375" style="158"/>
    <col min="2561" max="2561" width="6.6640625" style="158" customWidth="1"/>
    <col min="2562" max="2562" width="1.38671875" style="158" customWidth="1"/>
    <col min="2563" max="2563" width="12.1640625" style="158" customWidth="1"/>
    <col min="2564" max="2564" width="6.77734375" style="158" customWidth="1"/>
    <col min="2565" max="2565" width="9.94140625" style="158" customWidth="1"/>
    <col min="2566" max="2566" width="77.5" style="158" customWidth="1"/>
    <col min="2567" max="2567" width="6.88671875" style="158" customWidth="1"/>
    <col min="2568" max="2568" width="12.1640625" style="158" customWidth="1"/>
    <col min="2569" max="2569" width="12.0546875" style="158" customWidth="1"/>
    <col min="2570" max="2570" width="18.6640625" style="158" customWidth="1"/>
    <col min="2571" max="2571" width="5.71875" style="158" customWidth="1"/>
    <col min="2572" max="2816" width="7.27734375" style="158"/>
    <col min="2817" max="2817" width="6.6640625" style="158" customWidth="1"/>
    <col min="2818" max="2818" width="1.38671875" style="158" customWidth="1"/>
    <col min="2819" max="2819" width="12.1640625" style="158" customWidth="1"/>
    <col min="2820" max="2820" width="6.77734375" style="158" customWidth="1"/>
    <col min="2821" max="2821" width="9.94140625" style="158" customWidth="1"/>
    <col min="2822" max="2822" width="77.5" style="158" customWidth="1"/>
    <col min="2823" max="2823" width="6.88671875" style="158" customWidth="1"/>
    <col min="2824" max="2824" width="12.1640625" style="158" customWidth="1"/>
    <col min="2825" max="2825" width="12.0546875" style="158" customWidth="1"/>
    <col min="2826" max="2826" width="18.6640625" style="158" customWidth="1"/>
    <col min="2827" max="2827" width="5.71875" style="158" customWidth="1"/>
    <col min="2828" max="3072" width="7.27734375" style="158"/>
    <col min="3073" max="3073" width="6.6640625" style="158" customWidth="1"/>
    <col min="3074" max="3074" width="1.38671875" style="158" customWidth="1"/>
    <col min="3075" max="3075" width="12.1640625" style="158" customWidth="1"/>
    <col min="3076" max="3076" width="6.77734375" style="158" customWidth="1"/>
    <col min="3077" max="3077" width="9.94140625" style="158" customWidth="1"/>
    <col min="3078" max="3078" width="77.5" style="158" customWidth="1"/>
    <col min="3079" max="3079" width="6.88671875" style="158" customWidth="1"/>
    <col min="3080" max="3080" width="12.1640625" style="158" customWidth="1"/>
    <col min="3081" max="3081" width="12.0546875" style="158" customWidth="1"/>
    <col min="3082" max="3082" width="18.6640625" style="158" customWidth="1"/>
    <col min="3083" max="3083" width="5.71875" style="158" customWidth="1"/>
    <col min="3084" max="3328" width="7.27734375" style="158"/>
    <col min="3329" max="3329" width="6.6640625" style="158" customWidth="1"/>
    <col min="3330" max="3330" width="1.38671875" style="158" customWidth="1"/>
    <col min="3331" max="3331" width="12.1640625" style="158" customWidth="1"/>
    <col min="3332" max="3332" width="6.77734375" style="158" customWidth="1"/>
    <col min="3333" max="3333" width="9.94140625" style="158" customWidth="1"/>
    <col min="3334" max="3334" width="77.5" style="158" customWidth="1"/>
    <col min="3335" max="3335" width="6.88671875" style="158" customWidth="1"/>
    <col min="3336" max="3336" width="12.1640625" style="158" customWidth="1"/>
    <col min="3337" max="3337" width="12.0546875" style="158" customWidth="1"/>
    <col min="3338" max="3338" width="18.6640625" style="158" customWidth="1"/>
    <col min="3339" max="3339" width="5.71875" style="158" customWidth="1"/>
    <col min="3340" max="3584" width="7.27734375" style="158"/>
    <col min="3585" max="3585" width="6.6640625" style="158" customWidth="1"/>
    <col min="3586" max="3586" width="1.38671875" style="158" customWidth="1"/>
    <col min="3587" max="3587" width="12.1640625" style="158" customWidth="1"/>
    <col min="3588" max="3588" width="6.77734375" style="158" customWidth="1"/>
    <col min="3589" max="3589" width="9.94140625" style="158" customWidth="1"/>
    <col min="3590" max="3590" width="77.5" style="158" customWidth="1"/>
    <col min="3591" max="3591" width="6.88671875" style="158" customWidth="1"/>
    <col min="3592" max="3592" width="12.1640625" style="158" customWidth="1"/>
    <col min="3593" max="3593" width="12.0546875" style="158" customWidth="1"/>
    <col min="3594" max="3594" width="18.6640625" style="158" customWidth="1"/>
    <col min="3595" max="3595" width="5.71875" style="158" customWidth="1"/>
    <col min="3596" max="3840" width="7.27734375" style="158"/>
    <col min="3841" max="3841" width="6.6640625" style="158" customWidth="1"/>
    <col min="3842" max="3842" width="1.38671875" style="158" customWidth="1"/>
    <col min="3843" max="3843" width="12.1640625" style="158" customWidth="1"/>
    <col min="3844" max="3844" width="6.77734375" style="158" customWidth="1"/>
    <col min="3845" max="3845" width="9.94140625" style="158" customWidth="1"/>
    <col min="3846" max="3846" width="77.5" style="158" customWidth="1"/>
    <col min="3847" max="3847" width="6.88671875" style="158" customWidth="1"/>
    <col min="3848" max="3848" width="12.1640625" style="158" customWidth="1"/>
    <col min="3849" max="3849" width="12.0546875" style="158" customWidth="1"/>
    <col min="3850" max="3850" width="18.6640625" style="158" customWidth="1"/>
    <col min="3851" max="3851" width="5.71875" style="158" customWidth="1"/>
    <col min="3852" max="4096" width="7.27734375" style="158"/>
    <col min="4097" max="4097" width="6.6640625" style="158" customWidth="1"/>
    <col min="4098" max="4098" width="1.38671875" style="158" customWidth="1"/>
    <col min="4099" max="4099" width="12.1640625" style="158" customWidth="1"/>
    <col min="4100" max="4100" width="6.77734375" style="158" customWidth="1"/>
    <col min="4101" max="4101" width="9.94140625" style="158" customWidth="1"/>
    <col min="4102" max="4102" width="77.5" style="158" customWidth="1"/>
    <col min="4103" max="4103" width="6.88671875" style="158" customWidth="1"/>
    <col min="4104" max="4104" width="12.1640625" style="158" customWidth="1"/>
    <col min="4105" max="4105" width="12.0546875" style="158" customWidth="1"/>
    <col min="4106" max="4106" width="18.6640625" style="158" customWidth="1"/>
    <col min="4107" max="4107" width="5.71875" style="158" customWidth="1"/>
    <col min="4108" max="4352" width="7.27734375" style="158"/>
    <col min="4353" max="4353" width="6.6640625" style="158" customWidth="1"/>
    <col min="4354" max="4354" width="1.38671875" style="158" customWidth="1"/>
    <col min="4355" max="4355" width="12.1640625" style="158" customWidth="1"/>
    <col min="4356" max="4356" width="6.77734375" style="158" customWidth="1"/>
    <col min="4357" max="4357" width="9.94140625" style="158" customWidth="1"/>
    <col min="4358" max="4358" width="77.5" style="158" customWidth="1"/>
    <col min="4359" max="4359" width="6.88671875" style="158" customWidth="1"/>
    <col min="4360" max="4360" width="12.1640625" style="158" customWidth="1"/>
    <col min="4361" max="4361" width="12.0546875" style="158" customWidth="1"/>
    <col min="4362" max="4362" width="18.6640625" style="158" customWidth="1"/>
    <col min="4363" max="4363" width="5.71875" style="158" customWidth="1"/>
    <col min="4364" max="4608" width="7.27734375" style="158"/>
    <col min="4609" max="4609" width="6.6640625" style="158" customWidth="1"/>
    <col min="4610" max="4610" width="1.38671875" style="158" customWidth="1"/>
    <col min="4611" max="4611" width="12.1640625" style="158" customWidth="1"/>
    <col min="4612" max="4612" width="6.77734375" style="158" customWidth="1"/>
    <col min="4613" max="4613" width="9.94140625" style="158" customWidth="1"/>
    <col min="4614" max="4614" width="77.5" style="158" customWidth="1"/>
    <col min="4615" max="4615" width="6.88671875" style="158" customWidth="1"/>
    <col min="4616" max="4616" width="12.1640625" style="158" customWidth="1"/>
    <col min="4617" max="4617" width="12.0546875" style="158" customWidth="1"/>
    <col min="4618" max="4618" width="18.6640625" style="158" customWidth="1"/>
    <col min="4619" max="4619" width="5.71875" style="158" customWidth="1"/>
    <col min="4620" max="4864" width="7.27734375" style="158"/>
    <col min="4865" max="4865" width="6.6640625" style="158" customWidth="1"/>
    <col min="4866" max="4866" width="1.38671875" style="158" customWidth="1"/>
    <col min="4867" max="4867" width="12.1640625" style="158" customWidth="1"/>
    <col min="4868" max="4868" width="6.77734375" style="158" customWidth="1"/>
    <col min="4869" max="4869" width="9.94140625" style="158" customWidth="1"/>
    <col min="4870" max="4870" width="77.5" style="158" customWidth="1"/>
    <col min="4871" max="4871" width="6.88671875" style="158" customWidth="1"/>
    <col min="4872" max="4872" width="12.1640625" style="158" customWidth="1"/>
    <col min="4873" max="4873" width="12.0546875" style="158" customWidth="1"/>
    <col min="4874" max="4874" width="18.6640625" style="158" customWidth="1"/>
    <col min="4875" max="4875" width="5.71875" style="158" customWidth="1"/>
    <col min="4876" max="5120" width="7.27734375" style="158"/>
    <col min="5121" max="5121" width="6.6640625" style="158" customWidth="1"/>
    <col min="5122" max="5122" width="1.38671875" style="158" customWidth="1"/>
    <col min="5123" max="5123" width="12.1640625" style="158" customWidth="1"/>
    <col min="5124" max="5124" width="6.77734375" style="158" customWidth="1"/>
    <col min="5125" max="5125" width="9.94140625" style="158" customWidth="1"/>
    <col min="5126" max="5126" width="77.5" style="158" customWidth="1"/>
    <col min="5127" max="5127" width="6.88671875" style="158" customWidth="1"/>
    <col min="5128" max="5128" width="12.1640625" style="158" customWidth="1"/>
    <col min="5129" max="5129" width="12.0546875" style="158" customWidth="1"/>
    <col min="5130" max="5130" width="18.6640625" style="158" customWidth="1"/>
    <col min="5131" max="5131" width="5.71875" style="158" customWidth="1"/>
    <col min="5132" max="5376" width="7.27734375" style="158"/>
    <col min="5377" max="5377" width="6.6640625" style="158" customWidth="1"/>
    <col min="5378" max="5378" width="1.38671875" style="158" customWidth="1"/>
    <col min="5379" max="5379" width="12.1640625" style="158" customWidth="1"/>
    <col min="5380" max="5380" width="6.77734375" style="158" customWidth="1"/>
    <col min="5381" max="5381" width="9.94140625" style="158" customWidth="1"/>
    <col min="5382" max="5382" width="77.5" style="158" customWidth="1"/>
    <col min="5383" max="5383" width="6.88671875" style="158" customWidth="1"/>
    <col min="5384" max="5384" width="12.1640625" style="158" customWidth="1"/>
    <col min="5385" max="5385" width="12.0546875" style="158" customWidth="1"/>
    <col min="5386" max="5386" width="18.6640625" style="158" customWidth="1"/>
    <col min="5387" max="5387" width="5.71875" style="158" customWidth="1"/>
    <col min="5388" max="5632" width="7.27734375" style="158"/>
    <col min="5633" max="5633" width="6.6640625" style="158" customWidth="1"/>
    <col min="5634" max="5634" width="1.38671875" style="158" customWidth="1"/>
    <col min="5635" max="5635" width="12.1640625" style="158" customWidth="1"/>
    <col min="5636" max="5636" width="6.77734375" style="158" customWidth="1"/>
    <col min="5637" max="5637" width="9.94140625" style="158" customWidth="1"/>
    <col min="5638" max="5638" width="77.5" style="158" customWidth="1"/>
    <col min="5639" max="5639" width="6.88671875" style="158" customWidth="1"/>
    <col min="5640" max="5640" width="12.1640625" style="158" customWidth="1"/>
    <col min="5641" max="5641" width="12.0546875" style="158" customWidth="1"/>
    <col min="5642" max="5642" width="18.6640625" style="158" customWidth="1"/>
    <col min="5643" max="5643" width="5.71875" style="158" customWidth="1"/>
    <col min="5644" max="5888" width="7.27734375" style="158"/>
    <col min="5889" max="5889" width="6.6640625" style="158" customWidth="1"/>
    <col min="5890" max="5890" width="1.38671875" style="158" customWidth="1"/>
    <col min="5891" max="5891" width="12.1640625" style="158" customWidth="1"/>
    <col min="5892" max="5892" width="6.77734375" style="158" customWidth="1"/>
    <col min="5893" max="5893" width="9.94140625" style="158" customWidth="1"/>
    <col min="5894" max="5894" width="77.5" style="158" customWidth="1"/>
    <col min="5895" max="5895" width="6.88671875" style="158" customWidth="1"/>
    <col min="5896" max="5896" width="12.1640625" style="158" customWidth="1"/>
    <col min="5897" max="5897" width="12.0546875" style="158" customWidth="1"/>
    <col min="5898" max="5898" width="18.6640625" style="158" customWidth="1"/>
    <col min="5899" max="5899" width="5.71875" style="158" customWidth="1"/>
    <col min="5900" max="6144" width="7.27734375" style="158"/>
    <col min="6145" max="6145" width="6.6640625" style="158" customWidth="1"/>
    <col min="6146" max="6146" width="1.38671875" style="158" customWidth="1"/>
    <col min="6147" max="6147" width="12.1640625" style="158" customWidth="1"/>
    <col min="6148" max="6148" width="6.77734375" style="158" customWidth="1"/>
    <col min="6149" max="6149" width="9.94140625" style="158" customWidth="1"/>
    <col min="6150" max="6150" width="77.5" style="158" customWidth="1"/>
    <col min="6151" max="6151" width="6.88671875" style="158" customWidth="1"/>
    <col min="6152" max="6152" width="12.1640625" style="158" customWidth="1"/>
    <col min="6153" max="6153" width="12.0546875" style="158" customWidth="1"/>
    <col min="6154" max="6154" width="18.6640625" style="158" customWidth="1"/>
    <col min="6155" max="6155" width="5.71875" style="158" customWidth="1"/>
    <col min="6156" max="6400" width="7.27734375" style="158"/>
    <col min="6401" max="6401" width="6.6640625" style="158" customWidth="1"/>
    <col min="6402" max="6402" width="1.38671875" style="158" customWidth="1"/>
    <col min="6403" max="6403" width="12.1640625" style="158" customWidth="1"/>
    <col min="6404" max="6404" width="6.77734375" style="158" customWidth="1"/>
    <col min="6405" max="6405" width="9.94140625" style="158" customWidth="1"/>
    <col min="6406" max="6406" width="77.5" style="158" customWidth="1"/>
    <col min="6407" max="6407" width="6.88671875" style="158" customWidth="1"/>
    <col min="6408" max="6408" width="12.1640625" style="158" customWidth="1"/>
    <col min="6409" max="6409" width="12.0546875" style="158" customWidth="1"/>
    <col min="6410" max="6410" width="18.6640625" style="158" customWidth="1"/>
    <col min="6411" max="6411" width="5.71875" style="158" customWidth="1"/>
    <col min="6412" max="6656" width="7.27734375" style="158"/>
    <col min="6657" max="6657" width="6.6640625" style="158" customWidth="1"/>
    <col min="6658" max="6658" width="1.38671875" style="158" customWidth="1"/>
    <col min="6659" max="6659" width="12.1640625" style="158" customWidth="1"/>
    <col min="6660" max="6660" width="6.77734375" style="158" customWidth="1"/>
    <col min="6661" max="6661" width="9.94140625" style="158" customWidth="1"/>
    <col min="6662" max="6662" width="77.5" style="158" customWidth="1"/>
    <col min="6663" max="6663" width="6.88671875" style="158" customWidth="1"/>
    <col min="6664" max="6664" width="12.1640625" style="158" customWidth="1"/>
    <col min="6665" max="6665" width="12.0546875" style="158" customWidth="1"/>
    <col min="6666" max="6666" width="18.6640625" style="158" customWidth="1"/>
    <col min="6667" max="6667" width="5.71875" style="158" customWidth="1"/>
    <col min="6668" max="6912" width="7.27734375" style="158"/>
    <col min="6913" max="6913" width="6.6640625" style="158" customWidth="1"/>
    <col min="6914" max="6914" width="1.38671875" style="158" customWidth="1"/>
    <col min="6915" max="6915" width="12.1640625" style="158" customWidth="1"/>
    <col min="6916" max="6916" width="6.77734375" style="158" customWidth="1"/>
    <col min="6917" max="6917" width="9.94140625" style="158" customWidth="1"/>
    <col min="6918" max="6918" width="77.5" style="158" customWidth="1"/>
    <col min="6919" max="6919" width="6.88671875" style="158" customWidth="1"/>
    <col min="6920" max="6920" width="12.1640625" style="158" customWidth="1"/>
    <col min="6921" max="6921" width="12.0546875" style="158" customWidth="1"/>
    <col min="6922" max="6922" width="18.6640625" style="158" customWidth="1"/>
    <col min="6923" max="6923" width="5.71875" style="158" customWidth="1"/>
    <col min="6924" max="7168" width="7.27734375" style="158"/>
    <col min="7169" max="7169" width="6.6640625" style="158" customWidth="1"/>
    <col min="7170" max="7170" width="1.38671875" style="158" customWidth="1"/>
    <col min="7171" max="7171" width="12.1640625" style="158" customWidth="1"/>
    <col min="7172" max="7172" width="6.77734375" style="158" customWidth="1"/>
    <col min="7173" max="7173" width="9.94140625" style="158" customWidth="1"/>
    <col min="7174" max="7174" width="77.5" style="158" customWidth="1"/>
    <col min="7175" max="7175" width="6.88671875" style="158" customWidth="1"/>
    <col min="7176" max="7176" width="12.1640625" style="158" customWidth="1"/>
    <col min="7177" max="7177" width="12.0546875" style="158" customWidth="1"/>
    <col min="7178" max="7178" width="18.6640625" style="158" customWidth="1"/>
    <col min="7179" max="7179" width="5.71875" style="158" customWidth="1"/>
    <col min="7180" max="7424" width="7.27734375" style="158"/>
    <col min="7425" max="7425" width="6.6640625" style="158" customWidth="1"/>
    <col min="7426" max="7426" width="1.38671875" style="158" customWidth="1"/>
    <col min="7427" max="7427" width="12.1640625" style="158" customWidth="1"/>
    <col min="7428" max="7428" width="6.77734375" style="158" customWidth="1"/>
    <col min="7429" max="7429" width="9.94140625" style="158" customWidth="1"/>
    <col min="7430" max="7430" width="77.5" style="158" customWidth="1"/>
    <col min="7431" max="7431" width="6.88671875" style="158" customWidth="1"/>
    <col min="7432" max="7432" width="12.1640625" style="158" customWidth="1"/>
    <col min="7433" max="7433" width="12.0546875" style="158" customWidth="1"/>
    <col min="7434" max="7434" width="18.6640625" style="158" customWidth="1"/>
    <col min="7435" max="7435" width="5.71875" style="158" customWidth="1"/>
    <col min="7436" max="7680" width="7.27734375" style="158"/>
    <col min="7681" max="7681" width="6.6640625" style="158" customWidth="1"/>
    <col min="7682" max="7682" width="1.38671875" style="158" customWidth="1"/>
    <col min="7683" max="7683" width="12.1640625" style="158" customWidth="1"/>
    <col min="7684" max="7684" width="6.77734375" style="158" customWidth="1"/>
    <col min="7685" max="7685" width="9.94140625" style="158" customWidth="1"/>
    <col min="7686" max="7686" width="77.5" style="158" customWidth="1"/>
    <col min="7687" max="7687" width="6.88671875" style="158" customWidth="1"/>
    <col min="7688" max="7688" width="12.1640625" style="158" customWidth="1"/>
    <col min="7689" max="7689" width="12.0546875" style="158" customWidth="1"/>
    <col min="7690" max="7690" width="18.6640625" style="158" customWidth="1"/>
    <col min="7691" max="7691" width="5.71875" style="158" customWidth="1"/>
    <col min="7692" max="7936" width="7.27734375" style="158"/>
    <col min="7937" max="7937" width="6.6640625" style="158" customWidth="1"/>
    <col min="7938" max="7938" width="1.38671875" style="158" customWidth="1"/>
    <col min="7939" max="7939" width="12.1640625" style="158" customWidth="1"/>
    <col min="7940" max="7940" width="6.77734375" style="158" customWidth="1"/>
    <col min="7941" max="7941" width="9.94140625" style="158" customWidth="1"/>
    <col min="7942" max="7942" width="77.5" style="158" customWidth="1"/>
    <col min="7943" max="7943" width="6.88671875" style="158" customWidth="1"/>
    <col min="7944" max="7944" width="12.1640625" style="158" customWidth="1"/>
    <col min="7945" max="7945" width="12.0546875" style="158" customWidth="1"/>
    <col min="7946" max="7946" width="18.6640625" style="158" customWidth="1"/>
    <col min="7947" max="7947" width="5.71875" style="158" customWidth="1"/>
    <col min="7948" max="8192" width="7.27734375" style="158"/>
    <col min="8193" max="8193" width="6.6640625" style="158" customWidth="1"/>
    <col min="8194" max="8194" width="1.38671875" style="158" customWidth="1"/>
    <col min="8195" max="8195" width="12.1640625" style="158" customWidth="1"/>
    <col min="8196" max="8196" width="6.77734375" style="158" customWidth="1"/>
    <col min="8197" max="8197" width="9.94140625" style="158" customWidth="1"/>
    <col min="8198" max="8198" width="77.5" style="158" customWidth="1"/>
    <col min="8199" max="8199" width="6.88671875" style="158" customWidth="1"/>
    <col min="8200" max="8200" width="12.1640625" style="158" customWidth="1"/>
    <col min="8201" max="8201" width="12.0546875" style="158" customWidth="1"/>
    <col min="8202" max="8202" width="18.6640625" style="158" customWidth="1"/>
    <col min="8203" max="8203" width="5.71875" style="158" customWidth="1"/>
    <col min="8204" max="8448" width="7.27734375" style="158"/>
    <col min="8449" max="8449" width="6.6640625" style="158" customWidth="1"/>
    <col min="8450" max="8450" width="1.38671875" style="158" customWidth="1"/>
    <col min="8451" max="8451" width="12.1640625" style="158" customWidth="1"/>
    <col min="8452" max="8452" width="6.77734375" style="158" customWidth="1"/>
    <col min="8453" max="8453" width="9.94140625" style="158" customWidth="1"/>
    <col min="8454" max="8454" width="77.5" style="158" customWidth="1"/>
    <col min="8455" max="8455" width="6.88671875" style="158" customWidth="1"/>
    <col min="8456" max="8456" width="12.1640625" style="158" customWidth="1"/>
    <col min="8457" max="8457" width="12.0546875" style="158" customWidth="1"/>
    <col min="8458" max="8458" width="18.6640625" style="158" customWidth="1"/>
    <col min="8459" max="8459" width="5.71875" style="158" customWidth="1"/>
    <col min="8460" max="8704" width="7.27734375" style="158"/>
    <col min="8705" max="8705" width="6.6640625" style="158" customWidth="1"/>
    <col min="8706" max="8706" width="1.38671875" style="158" customWidth="1"/>
    <col min="8707" max="8707" width="12.1640625" style="158" customWidth="1"/>
    <col min="8708" max="8708" width="6.77734375" style="158" customWidth="1"/>
    <col min="8709" max="8709" width="9.94140625" style="158" customWidth="1"/>
    <col min="8710" max="8710" width="77.5" style="158" customWidth="1"/>
    <col min="8711" max="8711" width="6.88671875" style="158" customWidth="1"/>
    <col min="8712" max="8712" width="12.1640625" style="158" customWidth="1"/>
    <col min="8713" max="8713" width="12.0546875" style="158" customWidth="1"/>
    <col min="8714" max="8714" width="18.6640625" style="158" customWidth="1"/>
    <col min="8715" max="8715" width="5.71875" style="158" customWidth="1"/>
    <col min="8716" max="8960" width="7.27734375" style="158"/>
    <col min="8961" max="8961" width="6.6640625" style="158" customWidth="1"/>
    <col min="8962" max="8962" width="1.38671875" style="158" customWidth="1"/>
    <col min="8963" max="8963" width="12.1640625" style="158" customWidth="1"/>
    <col min="8964" max="8964" width="6.77734375" style="158" customWidth="1"/>
    <col min="8965" max="8965" width="9.94140625" style="158" customWidth="1"/>
    <col min="8966" max="8966" width="77.5" style="158" customWidth="1"/>
    <col min="8967" max="8967" width="6.88671875" style="158" customWidth="1"/>
    <col min="8968" max="8968" width="12.1640625" style="158" customWidth="1"/>
    <col min="8969" max="8969" width="12.0546875" style="158" customWidth="1"/>
    <col min="8970" max="8970" width="18.6640625" style="158" customWidth="1"/>
    <col min="8971" max="8971" width="5.71875" style="158" customWidth="1"/>
    <col min="8972" max="9216" width="7.27734375" style="158"/>
    <col min="9217" max="9217" width="6.6640625" style="158" customWidth="1"/>
    <col min="9218" max="9218" width="1.38671875" style="158" customWidth="1"/>
    <col min="9219" max="9219" width="12.1640625" style="158" customWidth="1"/>
    <col min="9220" max="9220" width="6.77734375" style="158" customWidth="1"/>
    <col min="9221" max="9221" width="9.94140625" style="158" customWidth="1"/>
    <col min="9222" max="9222" width="77.5" style="158" customWidth="1"/>
    <col min="9223" max="9223" width="6.88671875" style="158" customWidth="1"/>
    <col min="9224" max="9224" width="12.1640625" style="158" customWidth="1"/>
    <col min="9225" max="9225" width="12.0546875" style="158" customWidth="1"/>
    <col min="9226" max="9226" width="18.6640625" style="158" customWidth="1"/>
    <col min="9227" max="9227" width="5.71875" style="158" customWidth="1"/>
    <col min="9228" max="9472" width="7.27734375" style="158"/>
    <col min="9473" max="9473" width="6.6640625" style="158" customWidth="1"/>
    <col min="9474" max="9474" width="1.38671875" style="158" customWidth="1"/>
    <col min="9475" max="9475" width="12.1640625" style="158" customWidth="1"/>
    <col min="9476" max="9476" width="6.77734375" style="158" customWidth="1"/>
    <col min="9477" max="9477" width="9.94140625" style="158" customWidth="1"/>
    <col min="9478" max="9478" width="77.5" style="158" customWidth="1"/>
    <col min="9479" max="9479" width="6.88671875" style="158" customWidth="1"/>
    <col min="9480" max="9480" width="12.1640625" style="158" customWidth="1"/>
    <col min="9481" max="9481" width="12.0546875" style="158" customWidth="1"/>
    <col min="9482" max="9482" width="18.6640625" style="158" customWidth="1"/>
    <col min="9483" max="9483" width="5.71875" style="158" customWidth="1"/>
    <col min="9484" max="9728" width="7.27734375" style="158"/>
    <col min="9729" max="9729" width="6.6640625" style="158" customWidth="1"/>
    <col min="9730" max="9730" width="1.38671875" style="158" customWidth="1"/>
    <col min="9731" max="9731" width="12.1640625" style="158" customWidth="1"/>
    <col min="9732" max="9732" width="6.77734375" style="158" customWidth="1"/>
    <col min="9733" max="9733" width="9.94140625" style="158" customWidth="1"/>
    <col min="9734" max="9734" width="77.5" style="158" customWidth="1"/>
    <col min="9735" max="9735" width="6.88671875" style="158" customWidth="1"/>
    <col min="9736" max="9736" width="12.1640625" style="158" customWidth="1"/>
    <col min="9737" max="9737" width="12.0546875" style="158" customWidth="1"/>
    <col min="9738" max="9738" width="18.6640625" style="158" customWidth="1"/>
    <col min="9739" max="9739" width="5.71875" style="158" customWidth="1"/>
    <col min="9740" max="9984" width="7.27734375" style="158"/>
    <col min="9985" max="9985" width="6.6640625" style="158" customWidth="1"/>
    <col min="9986" max="9986" width="1.38671875" style="158" customWidth="1"/>
    <col min="9987" max="9987" width="12.1640625" style="158" customWidth="1"/>
    <col min="9988" max="9988" width="6.77734375" style="158" customWidth="1"/>
    <col min="9989" max="9989" width="9.94140625" style="158" customWidth="1"/>
    <col min="9990" max="9990" width="77.5" style="158" customWidth="1"/>
    <col min="9991" max="9991" width="6.88671875" style="158" customWidth="1"/>
    <col min="9992" max="9992" width="12.1640625" style="158" customWidth="1"/>
    <col min="9993" max="9993" width="12.0546875" style="158" customWidth="1"/>
    <col min="9994" max="9994" width="18.6640625" style="158" customWidth="1"/>
    <col min="9995" max="9995" width="5.71875" style="158" customWidth="1"/>
    <col min="9996" max="10240" width="7.27734375" style="158"/>
    <col min="10241" max="10241" width="6.6640625" style="158" customWidth="1"/>
    <col min="10242" max="10242" width="1.38671875" style="158" customWidth="1"/>
    <col min="10243" max="10243" width="12.1640625" style="158" customWidth="1"/>
    <col min="10244" max="10244" width="6.77734375" style="158" customWidth="1"/>
    <col min="10245" max="10245" width="9.94140625" style="158" customWidth="1"/>
    <col min="10246" max="10246" width="77.5" style="158" customWidth="1"/>
    <col min="10247" max="10247" width="6.88671875" style="158" customWidth="1"/>
    <col min="10248" max="10248" width="12.1640625" style="158" customWidth="1"/>
    <col min="10249" max="10249" width="12.0546875" style="158" customWidth="1"/>
    <col min="10250" max="10250" width="18.6640625" style="158" customWidth="1"/>
    <col min="10251" max="10251" width="5.71875" style="158" customWidth="1"/>
    <col min="10252" max="10496" width="7.27734375" style="158"/>
    <col min="10497" max="10497" width="6.6640625" style="158" customWidth="1"/>
    <col min="10498" max="10498" width="1.38671875" style="158" customWidth="1"/>
    <col min="10499" max="10499" width="12.1640625" style="158" customWidth="1"/>
    <col min="10500" max="10500" width="6.77734375" style="158" customWidth="1"/>
    <col min="10501" max="10501" width="9.94140625" style="158" customWidth="1"/>
    <col min="10502" max="10502" width="77.5" style="158" customWidth="1"/>
    <col min="10503" max="10503" width="6.88671875" style="158" customWidth="1"/>
    <col min="10504" max="10504" width="12.1640625" style="158" customWidth="1"/>
    <col min="10505" max="10505" width="12.0546875" style="158" customWidth="1"/>
    <col min="10506" max="10506" width="18.6640625" style="158" customWidth="1"/>
    <col min="10507" max="10507" width="5.71875" style="158" customWidth="1"/>
    <col min="10508" max="10752" width="7.27734375" style="158"/>
    <col min="10753" max="10753" width="6.6640625" style="158" customWidth="1"/>
    <col min="10754" max="10754" width="1.38671875" style="158" customWidth="1"/>
    <col min="10755" max="10755" width="12.1640625" style="158" customWidth="1"/>
    <col min="10756" max="10756" width="6.77734375" style="158" customWidth="1"/>
    <col min="10757" max="10757" width="9.94140625" style="158" customWidth="1"/>
    <col min="10758" max="10758" width="77.5" style="158" customWidth="1"/>
    <col min="10759" max="10759" width="6.88671875" style="158" customWidth="1"/>
    <col min="10760" max="10760" width="12.1640625" style="158" customWidth="1"/>
    <col min="10761" max="10761" width="12.0546875" style="158" customWidth="1"/>
    <col min="10762" max="10762" width="18.6640625" style="158" customWidth="1"/>
    <col min="10763" max="10763" width="5.71875" style="158" customWidth="1"/>
    <col min="10764" max="11008" width="7.27734375" style="158"/>
    <col min="11009" max="11009" width="6.6640625" style="158" customWidth="1"/>
    <col min="11010" max="11010" width="1.38671875" style="158" customWidth="1"/>
    <col min="11011" max="11011" width="12.1640625" style="158" customWidth="1"/>
    <col min="11012" max="11012" width="6.77734375" style="158" customWidth="1"/>
    <col min="11013" max="11013" width="9.94140625" style="158" customWidth="1"/>
    <col min="11014" max="11014" width="77.5" style="158" customWidth="1"/>
    <col min="11015" max="11015" width="6.88671875" style="158" customWidth="1"/>
    <col min="11016" max="11016" width="12.1640625" style="158" customWidth="1"/>
    <col min="11017" max="11017" width="12.0546875" style="158" customWidth="1"/>
    <col min="11018" max="11018" width="18.6640625" style="158" customWidth="1"/>
    <col min="11019" max="11019" width="5.71875" style="158" customWidth="1"/>
    <col min="11020" max="11264" width="7.27734375" style="158"/>
    <col min="11265" max="11265" width="6.6640625" style="158" customWidth="1"/>
    <col min="11266" max="11266" width="1.38671875" style="158" customWidth="1"/>
    <col min="11267" max="11267" width="12.1640625" style="158" customWidth="1"/>
    <col min="11268" max="11268" width="6.77734375" style="158" customWidth="1"/>
    <col min="11269" max="11269" width="9.94140625" style="158" customWidth="1"/>
    <col min="11270" max="11270" width="77.5" style="158" customWidth="1"/>
    <col min="11271" max="11271" width="6.88671875" style="158" customWidth="1"/>
    <col min="11272" max="11272" width="12.1640625" style="158" customWidth="1"/>
    <col min="11273" max="11273" width="12.0546875" style="158" customWidth="1"/>
    <col min="11274" max="11274" width="18.6640625" style="158" customWidth="1"/>
    <col min="11275" max="11275" width="5.71875" style="158" customWidth="1"/>
    <col min="11276" max="11520" width="7.27734375" style="158"/>
    <col min="11521" max="11521" width="6.6640625" style="158" customWidth="1"/>
    <col min="11522" max="11522" width="1.38671875" style="158" customWidth="1"/>
    <col min="11523" max="11523" width="12.1640625" style="158" customWidth="1"/>
    <col min="11524" max="11524" width="6.77734375" style="158" customWidth="1"/>
    <col min="11525" max="11525" width="9.94140625" style="158" customWidth="1"/>
    <col min="11526" max="11526" width="77.5" style="158" customWidth="1"/>
    <col min="11527" max="11527" width="6.88671875" style="158" customWidth="1"/>
    <col min="11528" max="11528" width="12.1640625" style="158" customWidth="1"/>
    <col min="11529" max="11529" width="12.0546875" style="158" customWidth="1"/>
    <col min="11530" max="11530" width="18.6640625" style="158" customWidth="1"/>
    <col min="11531" max="11531" width="5.71875" style="158" customWidth="1"/>
    <col min="11532" max="11776" width="7.27734375" style="158"/>
    <col min="11777" max="11777" width="6.6640625" style="158" customWidth="1"/>
    <col min="11778" max="11778" width="1.38671875" style="158" customWidth="1"/>
    <col min="11779" max="11779" width="12.1640625" style="158" customWidth="1"/>
    <col min="11780" max="11780" width="6.77734375" style="158" customWidth="1"/>
    <col min="11781" max="11781" width="9.94140625" style="158" customWidth="1"/>
    <col min="11782" max="11782" width="77.5" style="158" customWidth="1"/>
    <col min="11783" max="11783" width="6.88671875" style="158" customWidth="1"/>
    <col min="11784" max="11784" width="12.1640625" style="158" customWidth="1"/>
    <col min="11785" max="11785" width="12.0546875" style="158" customWidth="1"/>
    <col min="11786" max="11786" width="18.6640625" style="158" customWidth="1"/>
    <col min="11787" max="11787" width="5.71875" style="158" customWidth="1"/>
    <col min="11788" max="12032" width="7.27734375" style="158"/>
    <col min="12033" max="12033" width="6.6640625" style="158" customWidth="1"/>
    <col min="12034" max="12034" width="1.38671875" style="158" customWidth="1"/>
    <col min="12035" max="12035" width="12.1640625" style="158" customWidth="1"/>
    <col min="12036" max="12036" width="6.77734375" style="158" customWidth="1"/>
    <col min="12037" max="12037" width="9.94140625" style="158" customWidth="1"/>
    <col min="12038" max="12038" width="77.5" style="158" customWidth="1"/>
    <col min="12039" max="12039" width="6.88671875" style="158" customWidth="1"/>
    <col min="12040" max="12040" width="12.1640625" style="158" customWidth="1"/>
    <col min="12041" max="12041" width="12.0546875" style="158" customWidth="1"/>
    <col min="12042" max="12042" width="18.6640625" style="158" customWidth="1"/>
    <col min="12043" max="12043" width="5.71875" style="158" customWidth="1"/>
    <col min="12044" max="12288" width="7.27734375" style="158"/>
    <col min="12289" max="12289" width="6.6640625" style="158" customWidth="1"/>
    <col min="12290" max="12290" width="1.38671875" style="158" customWidth="1"/>
    <col min="12291" max="12291" width="12.1640625" style="158" customWidth="1"/>
    <col min="12292" max="12292" width="6.77734375" style="158" customWidth="1"/>
    <col min="12293" max="12293" width="9.94140625" style="158" customWidth="1"/>
    <col min="12294" max="12294" width="77.5" style="158" customWidth="1"/>
    <col min="12295" max="12295" width="6.88671875" style="158" customWidth="1"/>
    <col min="12296" max="12296" width="12.1640625" style="158" customWidth="1"/>
    <col min="12297" max="12297" width="12.0546875" style="158" customWidth="1"/>
    <col min="12298" max="12298" width="18.6640625" style="158" customWidth="1"/>
    <col min="12299" max="12299" width="5.71875" style="158" customWidth="1"/>
    <col min="12300" max="12544" width="7.27734375" style="158"/>
    <col min="12545" max="12545" width="6.6640625" style="158" customWidth="1"/>
    <col min="12546" max="12546" width="1.38671875" style="158" customWidth="1"/>
    <col min="12547" max="12547" width="12.1640625" style="158" customWidth="1"/>
    <col min="12548" max="12548" width="6.77734375" style="158" customWidth="1"/>
    <col min="12549" max="12549" width="9.94140625" style="158" customWidth="1"/>
    <col min="12550" max="12550" width="77.5" style="158" customWidth="1"/>
    <col min="12551" max="12551" width="6.88671875" style="158" customWidth="1"/>
    <col min="12552" max="12552" width="12.1640625" style="158" customWidth="1"/>
    <col min="12553" max="12553" width="12.0546875" style="158" customWidth="1"/>
    <col min="12554" max="12554" width="18.6640625" style="158" customWidth="1"/>
    <col min="12555" max="12555" width="5.71875" style="158" customWidth="1"/>
    <col min="12556" max="12800" width="7.27734375" style="158"/>
    <col min="12801" max="12801" width="6.6640625" style="158" customWidth="1"/>
    <col min="12802" max="12802" width="1.38671875" style="158" customWidth="1"/>
    <col min="12803" max="12803" width="12.1640625" style="158" customWidth="1"/>
    <col min="12804" max="12804" width="6.77734375" style="158" customWidth="1"/>
    <col min="12805" max="12805" width="9.94140625" style="158" customWidth="1"/>
    <col min="12806" max="12806" width="77.5" style="158" customWidth="1"/>
    <col min="12807" max="12807" width="6.88671875" style="158" customWidth="1"/>
    <col min="12808" max="12808" width="12.1640625" style="158" customWidth="1"/>
    <col min="12809" max="12809" width="12.0546875" style="158" customWidth="1"/>
    <col min="12810" max="12810" width="18.6640625" style="158" customWidth="1"/>
    <col min="12811" max="12811" width="5.71875" style="158" customWidth="1"/>
    <col min="12812" max="13056" width="7.27734375" style="158"/>
    <col min="13057" max="13057" width="6.6640625" style="158" customWidth="1"/>
    <col min="13058" max="13058" width="1.38671875" style="158" customWidth="1"/>
    <col min="13059" max="13059" width="12.1640625" style="158" customWidth="1"/>
    <col min="13060" max="13060" width="6.77734375" style="158" customWidth="1"/>
    <col min="13061" max="13061" width="9.94140625" style="158" customWidth="1"/>
    <col min="13062" max="13062" width="77.5" style="158" customWidth="1"/>
    <col min="13063" max="13063" width="6.88671875" style="158" customWidth="1"/>
    <col min="13064" max="13064" width="12.1640625" style="158" customWidth="1"/>
    <col min="13065" max="13065" width="12.0546875" style="158" customWidth="1"/>
    <col min="13066" max="13066" width="18.6640625" style="158" customWidth="1"/>
    <col min="13067" max="13067" width="5.71875" style="158" customWidth="1"/>
    <col min="13068" max="13312" width="7.27734375" style="158"/>
    <col min="13313" max="13313" width="6.6640625" style="158" customWidth="1"/>
    <col min="13314" max="13314" width="1.38671875" style="158" customWidth="1"/>
    <col min="13315" max="13315" width="12.1640625" style="158" customWidth="1"/>
    <col min="13316" max="13316" width="6.77734375" style="158" customWidth="1"/>
    <col min="13317" max="13317" width="9.94140625" style="158" customWidth="1"/>
    <col min="13318" max="13318" width="77.5" style="158" customWidth="1"/>
    <col min="13319" max="13319" width="6.88671875" style="158" customWidth="1"/>
    <col min="13320" max="13320" width="12.1640625" style="158" customWidth="1"/>
    <col min="13321" max="13321" width="12.0546875" style="158" customWidth="1"/>
    <col min="13322" max="13322" width="18.6640625" style="158" customWidth="1"/>
    <col min="13323" max="13323" width="5.71875" style="158" customWidth="1"/>
    <col min="13324" max="13568" width="7.27734375" style="158"/>
    <col min="13569" max="13569" width="6.6640625" style="158" customWidth="1"/>
    <col min="13570" max="13570" width="1.38671875" style="158" customWidth="1"/>
    <col min="13571" max="13571" width="12.1640625" style="158" customWidth="1"/>
    <col min="13572" max="13572" width="6.77734375" style="158" customWidth="1"/>
    <col min="13573" max="13573" width="9.94140625" style="158" customWidth="1"/>
    <col min="13574" max="13574" width="77.5" style="158" customWidth="1"/>
    <col min="13575" max="13575" width="6.88671875" style="158" customWidth="1"/>
    <col min="13576" max="13576" width="12.1640625" style="158" customWidth="1"/>
    <col min="13577" max="13577" width="12.0546875" style="158" customWidth="1"/>
    <col min="13578" max="13578" width="18.6640625" style="158" customWidth="1"/>
    <col min="13579" max="13579" width="5.71875" style="158" customWidth="1"/>
    <col min="13580" max="13824" width="7.27734375" style="158"/>
    <col min="13825" max="13825" width="6.6640625" style="158" customWidth="1"/>
    <col min="13826" max="13826" width="1.38671875" style="158" customWidth="1"/>
    <col min="13827" max="13827" width="12.1640625" style="158" customWidth="1"/>
    <col min="13828" max="13828" width="6.77734375" style="158" customWidth="1"/>
    <col min="13829" max="13829" width="9.94140625" style="158" customWidth="1"/>
    <col min="13830" max="13830" width="77.5" style="158" customWidth="1"/>
    <col min="13831" max="13831" width="6.88671875" style="158" customWidth="1"/>
    <col min="13832" max="13832" width="12.1640625" style="158" customWidth="1"/>
    <col min="13833" max="13833" width="12.0546875" style="158" customWidth="1"/>
    <col min="13834" max="13834" width="18.6640625" style="158" customWidth="1"/>
    <col min="13835" max="13835" width="5.71875" style="158" customWidth="1"/>
    <col min="13836" max="14080" width="7.27734375" style="158"/>
    <col min="14081" max="14081" width="6.6640625" style="158" customWidth="1"/>
    <col min="14082" max="14082" width="1.38671875" style="158" customWidth="1"/>
    <col min="14083" max="14083" width="12.1640625" style="158" customWidth="1"/>
    <col min="14084" max="14084" width="6.77734375" style="158" customWidth="1"/>
    <col min="14085" max="14085" width="9.94140625" style="158" customWidth="1"/>
    <col min="14086" max="14086" width="77.5" style="158" customWidth="1"/>
    <col min="14087" max="14087" width="6.88671875" style="158" customWidth="1"/>
    <col min="14088" max="14088" width="12.1640625" style="158" customWidth="1"/>
    <col min="14089" max="14089" width="12.0546875" style="158" customWidth="1"/>
    <col min="14090" max="14090" width="18.6640625" style="158" customWidth="1"/>
    <col min="14091" max="14091" width="5.71875" style="158" customWidth="1"/>
    <col min="14092" max="14336" width="7.27734375" style="158"/>
    <col min="14337" max="14337" width="6.6640625" style="158" customWidth="1"/>
    <col min="14338" max="14338" width="1.38671875" style="158" customWidth="1"/>
    <col min="14339" max="14339" width="12.1640625" style="158" customWidth="1"/>
    <col min="14340" max="14340" width="6.77734375" style="158" customWidth="1"/>
    <col min="14341" max="14341" width="9.94140625" style="158" customWidth="1"/>
    <col min="14342" max="14342" width="77.5" style="158" customWidth="1"/>
    <col min="14343" max="14343" width="6.88671875" style="158" customWidth="1"/>
    <col min="14344" max="14344" width="12.1640625" style="158" customWidth="1"/>
    <col min="14345" max="14345" width="12.0546875" style="158" customWidth="1"/>
    <col min="14346" max="14346" width="18.6640625" style="158" customWidth="1"/>
    <col min="14347" max="14347" width="5.71875" style="158" customWidth="1"/>
    <col min="14348" max="14592" width="7.27734375" style="158"/>
    <col min="14593" max="14593" width="6.6640625" style="158" customWidth="1"/>
    <col min="14594" max="14594" width="1.38671875" style="158" customWidth="1"/>
    <col min="14595" max="14595" width="12.1640625" style="158" customWidth="1"/>
    <col min="14596" max="14596" width="6.77734375" style="158" customWidth="1"/>
    <col min="14597" max="14597" width="9.94140625" style="158" customWidth="1"/>
    <col min="14598" max="14598" width="77.5" style="158" customWidth="1"/>
    <col min="14599" max="14599" width="6.88671875" style="158" customWidth="1"/>
    <col min="14600" max="14600" width="12.1640625" style="158" customWidth="1"/>
    <col min="14601" max="14601" width="12.0546875" style="158" customWidth="1"/>
    <col min="14602" max="14602" width="18.6640625" style="158" customWidth="1"/>
    <col min="14603" max="14603" width="5.71875" style="158" customWidth="1"/>
    <col min="14604" max="14848" width="7.27734375" style="158"/>
    <col min="14849" max="14849" width="6.6640625" style="158" customWidth="1"/>
    <col min="14850" max="14850" width="1.38671875" style="158" customWidth="1"/>
    <col min="14851" max="14851" width="12.1640625" style="158" customWidth="1"/>
    <col min="14852" max="14852" width="6.77734375" style="158" customWidth="1"/>
    <col min="14853" max="14853" width="9.94140625" style="158" customWidth="1"/>
    <col min="14854" max="14854" width="77.5" style="158" customWidth="1"/>
    <col min="14855" max="14855" width="6.88671875" style="158" customWidth="1"/>
    <col min="14856" max="14856" width="12.1640625" style="158" customWidth="1"/>
    <col min="14857" max="14857" width="12.0546875" style="158" customWidth="1"/>
    <col min="14858" max="14858" width="18.6640625" style="158" customWidth="1"/>
    <col min="14859" max="14859" width="5.71875" style="158" customWidth="1"/>
    <col min="14860" max="15104" width="7.27734375" style="158"/>
    <col min="15105" max="15105" width="6.6640625" style="158" customWidth="1"/>
    <col min="15106" max="15106" width="1.38671875" style="158" customWidth="1"/>
    <col min="15107" max="15107" width="12.1640625" style="158" customWidth="1"/>
    <col min="15108" max="15108" width="6.77734375" style="158" customWidth="1"/>
    <col min="15109" max="15109" width="9.94140625" style="158" customWidth="1"/>
    <col min="15110" max="15110" width="77.5" style="158" customWidth="1"/>
    <col min="15111" max="15111" width="6.88671875" style="158" customWidth="1"/>
    <col min="15112" max="15112" width="12.1640625" style="158" customWidth="1"/>
    <col min="15113" max="15113" width="12.0546875" style="158" customWidth="1"/>
    <col min="15114" max="15114" width="18.6640625" style="158" customWidth="1"/>
    <col min="15115" max="15115" width="5.71875" style="158" customWidth="1"/>
    <col min="15116" max="15360" width="7.27734375" style="158"/>
    <col min="15361" max="15361" width="6.6640625" style="158" customWidth="1"/>
    <col min="15362" max="15362" width="1.38671875" style="158" customWidth="1"/>
    <col min="15363" max="15363" width="12.1640625" style="158" customWidth="1"/>
    <col min="15364" max="15364" width="6.77734375" style="158" customWidth="1"/>
    <col min="15365" max="15365" width="9.94140625" style="158" customWidth="1"/>
    <col min="15366" max="15366" width="77.5" style="158" customWidth="1"/>
    <col min="15367" max="15367" width="6.88671875" style="158" customWidth="1"/>
    <col min="15368" max="15368" width="12.1640625" style="158" customWidth="1"/>
    <col min="15369" max="15369" width="12.0546875" style="158" customWidth="1"/>
    <col min="15370" max="15370" width="18.6640625" style="158" customWidth="1"/>
    <col min="15371" max="15371" width="5.71875" style="158" customWidth="1"/>
    <col min="15372" max="15616" width="7.27734375" style="158"/>
    <col min="15617" max="15617" width="6.6640625" style="158" customWidth="1"/>
    <col min="15618" max="15618" width="1.38671875" style="158" customWidth="1"/>
    <col min="15619" max="15619" width="12.1640625" style="158" customWidth="1"/>
    <col min="15620" max="15620" width="6.77734375" style="158" customWidth="1"/>
    <col min="15621" max="15621" width="9.94140625" style="158" customWidth="1"/>
    <col min="15622" max="15622" width="77.5" style="158" customWidth="1"/>
    <col min="15623" max="15623" width="6.88671875" style="158" customWidth="1"/>
    <col min="15624" max="15624" width="12.1640625" style="158" customWidth="1"/>
    <col min="15625" max="15625" width="12.0546875" style="158" customWidth="1"/>
    <col min="15626" max="15626" width="18.6640625" style="158" customWidth="1"/>
    <col min="15627" max="15627" width="5.71875" style="158" customWidth="1"/>
    <col min="15628" max="15872" width="7.27734375" style="158"/>
    <col min="15873" max="15873" width="6.6640625" style="158" customWidth="1"/>
    <col min="15874" max="15874" width="1.38671875" style="158" customWidth="1"/>
    <col min="15875" max="15875" width="12.1640625" style="158" customWidth="1"/>
    <col min="15876" max="15876" width="6.77734375" style="158" customWidth="1"/>
    <col min="15877" max="15877" width="9.94140625" style="158" customWidth="1"/>
    <col min="15878" max="15878" width="77.5" style="158" customWidth="1"/>
    <col min="15879" max="15879" width="6.88671875" style="158" customWidth="1"/>
    <col min="15880" max="15880" width="12.1640625" style="158" customWidth="1"/>
    <col min="15881" max="15881" width="12.0546875" style="158" customWidth="1"/>
    <col min="15882" max="15882" width="18.6640625" style="158" customWidth="1"/>
    <col min="15883" max="15883" width="5.71875" style="158" customWidth="1"/>
    <col min="15884" max="16128" width="7.27734375" style="158"/>
    <col min="16129" max="16129" width="6.6640625" style="158" customWidth="1"/>
    <col min="16130" max="16130" width="1.38671875" style="158" customWidth="1"/>
    <col min="16131" max="16131" width="12.1640625" style="158" customWidth="1"/>
    <col min="16132" max="16132" width="6.77734375" style="158" customWidth="1"/>
    <col min="16133" max="16133" width="9.94140625" style="158" customWidth="1"/>
    <col min="16134" max="16134" width="77.5" style="158" customWidth="1"/>
    <col min="16135" max="16135" width="6.88671875" style="158" customWidth="1"/>
    <col min="16136" max="16136" width="12.1640625" style="158" customWidth="1"/>
    <col min="16137" max="16137" width="12.0546875" style="158" customWidth="1"/>
    <col min="16138" max="16138" width="18.6640625" style="158" customWidth="1"/>
    <col min="16139" max="16139" width="5.71875" style="158" customWidth="1"/>
    <col min="16140" max="16384" width="7.27734375" style="158"/>
  </cols>
  <sheetData>
    <row r="1" spans="2:11" ht="21.75" customHeight="1" x14ac:dyDescent="0.55000000000000004">
      <c r="B1" s="154"/>
      <c r="C1" s="154"/>
      <c r="D1" s="155" t="s">
        <v>539</v>
      </c>
      <c r="E1" s="154"/>
      <c r="F1" s="156" t="s">
        <v>540</v>
      </c>
      <c r="G1" s="156" t="s">
        <v>541</v>
      </c>
      <c r="H1" s="157"/>
      <c r="I1" s="154"/>
      <c r="J1" s="156" t="s">
        <v>542</v>
      </c>
      <c r="K1" s="155"/>
    </row>
    <row r="2" spans="2:11" ht="12.75" customHeight="1" x14ac:dyDescent="0.55000000000000004"/>
    <row r="3" spans="2:11" ht="6.9" customHeight="1" x14ac:dyDescent="0.55000000000000004">
      <c r="B3" s="160"/>
      <c r="C3" s="161"/>
      <c r="D3" s="161"/>
      <c r="E3" s="161"/>
      <c r="F3" s="161"/>
      <c r="G3" s="161"/>
      <c r="H3" s="162"/>
      <c r="I3" s="161"/>
      <c r="J3" s="161"/>
      <c r="K3" s="163"/>
    </row>
    <row r="4" spans="2:11" ht="36.9" customHeight="1" x14ac:dyDescent="0.55000000000000004">
      <c r="B4" s="164"/>
      <c r="D4" s="165" t="s">
        <v>543</v>
      </c>
      <c r="K4" s="166"/>
    </row>
    <row r="5" spans="2:11" ht="6.9" customHeight="1" x14ac:dyDescent="0.55000000000000004">
      <c r="B5" s="164"/>
      <c r="K5" s="166"/>
    </row>
    <row r="6" spans="2:11" ht="15.75" customHeight="1" x14ac:dyDescent="0.55000000000000004">
      <c r="B6" s="164"/>
      <c r="D6" s="167" t="s">
        <v>22</v>
      </c>
      <c r="K6" s="166"/>
    </row>
    <row r="7" spans="2:11" ht="34.200000000000003" customHeight="1" x14ac:dyDescent="0.55000000000000004">
      <c r="B7" s="164"/>
      <c r="E7" s="323" t="s">
        <v>544</v>
      </c>
      <c r="F7" s="323"/>
      <c r="G7" s="323"/>
      <c r="H7" s="323"/>
      <c r="I7" s="323"/>
      <c r="J7" s="323"/>
      <c r="K7" s="166"/>
    </row>
    <row r="8" spans="2:11" ht="15.75" customHeight="1" x14ac:dyDescent="0.55000000000000004">
      <c r="B8" s="164"/>
      <c r="D8" s="167" t="s">
        <v>545</v>
      </c>
      <c r="E8" s="324" t="s">
        <v>546</v>
      </c>
      <c r="F8" s="324"/>
      <c r="G8" s="324"/>
      <c r="H8" s="324"/>
      <c r="I8" s="324"/>
      <c r="J8" s="324"/>
      <c r="K8" s="166"/>
    </row>
    <row r="9" spans="2:11" s="170" customFormat="1" ht="15.75" customHeight="1" x14ac:dyDescent="0.4">
      <c r="B9" s="169"/>
      <c r="D9" s="167" t="s">
        <v>547</v>
      </c>
      <c r="H9" s="171"/>
      <c r="K9" s="172"/>
    </row>
    <row r="10" spans="2:11" s="170" customFormat="1" ht="36.9" customHeight="1" x14ac:dyDescent="0.4">
      <c r="B10" s="169"/>
      <c r="E10" s="323" t="s">
        <v>548</v>
      </c>
      <c r="F10" s="323"/>
      <c r="G10" s="323"/>
      <c r="H10" s="323"/>
      <c r="I10" s="323"/>
      <c r="J10" s="323"/>
      <c r="K10" s="172"/>
    </row>
    <row r="11" spans="2:11" s="170" customFormat="1" ht="159.9" customHeight="1" x14ac:dyDescent="0.4">
      <c r="B11" s="169"/>
      <c r="E11" s="325" t="s">
        <v>549</v>
      </c>
      <c r="F11" s="325"/>
      <c r="G11" s="325"/>
      <c r="H11" s="325"/>
      <c r="I11" s="325"/>
      <c r="J11" s="325"/>
      <c r="K11" s="172"/>
    </row>
    <row r="12" spans="2:11" s="170" customFormat="1" ht="14.4" customHeight="1" x14ac:dyDescent="0.4">
      <c r="B12" s="169"/>
      <c r="D12" s="167" t="s">
        <v>550</v>
      </c>
      <c r="F12" s="173"/>
      <c r="H12" s="171"/>
      <c r="I12" s="167" t="s">
        <v>551</v>
      </c>
      <c r="J12" s="173"/>
      <c r="K12" s="172"/>
    </row>
    <row r="13" spans="2:11" s="170" customFormat="1" ht="14.4" customHeight="1" x14ac:dyDescent="0.4">
      <c r="B13" s="169"/>
      <c r="D13" s="167" t="s">
        <v>552</v>
      </c>
      <c r="F13" s="174" t="s">
        <v>553</v>
      </c>
      <c r="H13" s="171"/>
      <c r="I13" s="167" t="s">
        <v>554</v>
      </c>
      <c r="J13" s="175">
        <v>45078</v>
      </c>
      <c r="K13" s="172"/>
    </row>
    <row r="14" spans="2:11" s="170" customFormat="1" ht="14.4" customHeight="1" x14ac:dyDescent="0.4">
      <c r="B14" s="169"/>
      <c r="D14" s="167" t="s">
        <v>555</v>
      </c>
      <c r="H14" s="171"/>
      <c r="I14" s="167" t="s">
        <v>556</v>
      </c>
      <c r="J14" s="173"/>
      <c r="K14" s="172"/>
    </row>
    <row r="15" spans="2:11" s="170" customFormat="1" ht="6.9" customHeight="1" x14ac:dyDescent="0.4">
      <c r="B15" s="169"/>
      <c r="H15" s="171"/>
      <c r="K15" s="172"/>
    </row>
    <row r="16" spans="2:11" s="170" customFormat="1" ht="14.4" customHeight="1" x14ac:dyDescent="0.4">
      <c r="B16" s="169"/>
      <c r="D16" s="167" t="s">
        <v>557</v>
      </c>
      <c r="H16" s="171"/>
      <c r="I16" s="167" t="s">
        <v>556</v>
      </c>
      <c r="J16" s="173"/>
      <c r="K16" s="172"/>
    </row>
    <row r="17" spans="2:11" s="170" customFormat="1" ht="6.9" customHeight="1" x14ac:dyDescent="0.4">
      <c r="B17" s="169"/>
      <c r="H17" s="171"/>
      <c r="K17" s="172"/>
    </row>
    <row r="18" spans="2:11" s="170" customFormat="1" ht="14.4" customHeight="1" x14ac:dyDescent="0.4">
      <c r="B18" s="169"/>
      <c r="D18" s="167" t="s">
        <v>20</v>
      </c>
      <c r="H18" s="171"/>
      <c r="I18" s="167" t="s">
        <v>556</v>
      </c>
      <c r="J18" s="173"/>
      <c r="K18" s="172"/>
    </row>
    <row r="19" spans="2:11" s="170" customFormat="1" ht="6.9" customHeight="1" x14ac:dyDescent="0.4">
      <c r="B19" s="169"/>
      <c r="H19" s="171"/>
      <c r="K19" s="172"/>
    </row>
    <row r="20" spans="2:11" s="170" customFormat="1" ht="14.4" customHeight="1" x14ac:dyDescent="0.4">
      <c r="B20" s="169"/>
      <c r="D20" s="167" t="s">
        <v>558</v>
      </c>
      <c r="H20" s="171"/>
      <c r="K20" s="172"/>
    </row>
    <row r="21" spans="2:11" s="170" customFormat="1" ht="6.9" customHeight="1" x14ac:dyDescent="0.4">
      <c r="B21" s="169"/>
      <c r="H21" s="171"/>
      <c r="K21" s="172"/>
    </row>
    <row r="22" spans="2:11" s="170" customFormat="1" ht="6.9" customHeight="1" x14ac:dyDescent="0.4">
      <c r="B22" s="169"/>
      <c r="D22" s="176"/>
      <c r="E22" s="176"/>
      <c r="F22" s="176"/>
      <c r="G22" s="176"/>
      <c r="H22" s="177"/>
      <c r="I22" s="176"/>
      <c r="J22" s="176"/>
      <c r="K22" s="178"/>
    </row>
    <row r="23" spans="2:11" s="170" customFormat="1" ht="25.35" customHeight="1" x14ac:dyDescent="0.4">
      <c r="B23" s="169"/>
      <c r="D23" s="179" t="s">
        <v>559</v>
      </c>
      <c r="H23" s="171"/>
      <c r="J23" s="180">
        <f>J54</f>
        <v>0</v>
      </c>
      <c r="K23" s="172"/>
    </row>
    <row r="24" spans="2:11" s="170" customFormat="1" ht="6.9" customHeight="1" x14ac:dyDescent="0.4">
      <c r="B24" s="169"/>
      <c r="D24" s="176"/>
      <c r="E24" s="176"/>
      <c r="F24" s="176"/>
      <c r="G24" s="176"/>
      <c r="H24" s="177"/>
      <c r="I24" s="176"/>
      <c r="J24" s="176"/>
      <c r="K24" s="178"/>
    </row>
    <row r="25" spans="2:11" s="170" customFormat="1" ht="14.4" customHeight="1" x14ac:dyDescent="0.4">
      <c r="B25" s="169"/>
      <c r="F25" s="181" t="s">
        <v>560</v>
      </c>
      <c r="H25" s="171"/>
      <c r="I25" s="181"/>
      <c r="J25" s="181"/>
      <c r="K25" s="172"/>
    </row>
    <row r="26" spans="2:11" s="170" customFormat="1" ht="14.4" customHeight="1" x14ac:dyDescent="0.4">
      <c r="B26" s="169"/>
      <c r="D26" s="182" t="s">
        <v>112</v>
      </c>
      <c r="E26" s="182" t="s">
        <v>561</v>
      </c>
      <c r="F26" s="183"/>
      <c r="H26" s="171"/>
      <c r="I26" s="184">
        <v>0.21</v>
      </c>
      <c r="J26" s="183"/>
      <c r="K26" s="172"/>
    </row>
    <row r="27" spans="2:11" s="170" customFormat="1" ht="14.4" customHeight="1" x14ac:dyDescent="0.4">
      <c r="B27" s="169"/>
      <c r="E27" s="182" t="s">
        <v>562</v>
      </c>
      <c r="F27" s="183"/>
      <c r="H27" s="171"/>
      <c r="I27" s="184">
        <v>0.15</v>
      </c>
      <c r="J27" s="183"/>
      <c r="K27" s="172"/>
    </row>
    <row r="28" spans="2:11" s="170" customFormat="1" ht="14.4" hidden="1" customHeight="1" x14ac:dyDescent="0.4">
      <c r="B28" s="169"/>
      <c r="E28" s="182" t="s">
        <v>563</v>
      </c>
      <c r="F28" s="183" t="e">
        <f>NA()</f>
        <v>#N/A</v>
      </c>
      <c r="H28" s="171"/>
      <c r="I28" s="184">
        <v>0.21</v>
      </c>
      <c r="J28" s="183">
        <v>0</v>
      </c>
      <c r="K28" s="172"/>
    </row>
    <row r="29" spans="2:11" s="170" customFormat="1" ht="14.4" hidden="1" customHeight="1" x14ac:dyDescent="0.4">
      <c r="B29" s="169"/>
      <c r="E29" s="182" t="s">
        <v>564</v>
      </c>
      <c r="F29" s="183" t="e">
        <f>NA()</f>
        <v>#N/A</v>
      </c>
      <c r="H29" s="171"/>
      <c r="I29" s="184">
        <v>0.15</v>
      </c>
      <c r="J29" s="183">
        <v>0</v>
      </c>
      <c r="K29" s="172"/>
    </row>
    <row r="30" spans="2:11" s="170" customFormat="1" ht="14.4" hidden="1" customHeight="1" x14ac:dyDescent="0.4">
      <c r="B30" s="169"/>
      <c r="E30" s="182" t="s">
        <v>565</v>
      </c>
      <c r="F30" s="183" t="e">
        <f>NA()</f>
        <v>#N/A</v>
      </c>
      <c r="H30" s="171"/>
      <c r="I30" s="184">
        <v>0</v>
      </c>
      <c r="J30" s="183">
        <v>0</v>
      </c>
      <c r="K30" s="172"/>
    </row>
    <row r="31" spans="2:11" s="170" customFormat="1" ht="6.9" customHeight="1" x14ac:dyDescent="0.4">
      <c r="B31" s="169"/>
      <c r="H31" s="171"/>
      <c r="K31" s="172"/>
    </row>
    <row r="32" spans="2:11" s="170" customFormat="1" ht="25.35" customHeight="1" x14ac:dyDescent="0.4">
      <c r="B32" s="169"/>
      <c r="C32" s="185"/>
      <c r="D32" s="186" t="s">
        <v>113</v>
      </c>
      <c r="E32" s="187"/>
      <c r="F32" s="187"/>
      <c r="G32" s="188" t="s">
        <v>12</v>
      </c>
      <c r="H32" s="189"/>
      <c r="I32" s="187"/>
      <c r="J32" s="190"/>
      <c r="K32" s="191"/>
    </row>
    <row r="33" spans="2:11" s="170" customFormat="1" ht="14.4" customHeight="1" x14ac:dyDescent="0.4">
      <c r="B33" s="192"/>
      <c r="C33" s="193"/>
      <c r="D33" s="193"/>
      <c r="E33" s="193"/>
      <c r="F33" s="193"/>
      <c r="G33" s="193"/>
      <c r="H33" s="194"/>
      <c r="I33" s="193"/>
      <c r="J33" s="193"/>
      <c r="K33" s="195"/>
    </row>
    <row r="37" spans="2:11" s="170" customFormat="1" ht="6.9" customHeight="1" x14ac:dyDescent="0.4">
      <c r="B37" s="196"/>
      <c r="C37" s="197"/>
      <c r="D37" s="197"/>
      <c r="E37" s="197"/>
      <c r="F37" s="197"/>
      <c r="G37" s="197"/>
      <c r="H37" s="198"/>
      <c r="I37" s="197"/>
      <c r="J37" s="197"/>
      <c r="K37" s="199"/>
    </row>
    <row r="38" spans="2:11" s="170" customFormat="1" ht="36.9" customHeight="1" x14ac:dyDescent="0.4">
      <c r="B38" s="169"/>
      <c r="C38" s="165"/>
      <c r="H38" s="171"/>
      <c r="K38" s="172"/>
    </row>
    <row r="39" spans="2:11" s="170" customFormat="1" ht="6.9" customHeight="1" x14ac:dyDescent="0.4">
      <c r="B39" s="169"/>
      <c r="H39" s="171"/>
      <c r="K39" s="172"/>
    </row>
    <row r="40" spans="2:11" s="170" customFormat="1" ht="14.4" customHeight="1" x14ac:dyDescent="0.4">
      <c r="B40" s="169"/>
      <c r="C40" s="167"/>
      <c r="H40" s="171"/>
      <c r="K40" s="172"/>
    </row>
    <row r="41" spans="2:11" s="170" customFormat="1" ht="22.5" customHeight="1" x14ac:dyDescent="0.4">
      <c r="B41" s="169"/>
      <c r="E41" s="200"/>
      <c r="F41" s="200"/>
      <c r="G41" s="200"/>
      <c r="H41" s="201"/>
      <c r="K41" s="172"/>
    </row>
    <row r="42" spans="2:11" ht="15.75" customHeight="1" x14ac:dyDescent="0.55000000000000004">
      <c r="B42" s="164"/>
      <c r="C42" s="167"/>
      <c r="K42" s="166"/>
    </row>
    <row r="43" spans="2:11" s="170" customFormat="1" ht="22.5" customHeight="1" x14ac:dyDescent="0.4">
      <c r="B43" s="169"/>
      <c r="E43" s="168"/>
      <c r="F43" s="168"/>
      <c r="G43" s="168"/>
      <c r="H43" s="202"/>
      <c r="I43" s="168"/>
      <c r="J43" s="168"/>
      <c r="K43" s="172"/>
    </row>
    <row r="44" spans="2:11" s="170" customFormat="1" ht="14.4" customHeight="1" x14ac:dyDescent="0.4">
      <c r="B44" s="169"/>
      <c r="C44" s="167"/>
      <c r="H44" s="171"/>
      <c r="K44" s="172"/>
    </row>
    <row r="45" spans="2:11" s="170" customFormat="1" ht="35.25" customHeight="1" x14ac:dyDescent="0.4">
      <c r="B45" s="169"/>
      <c r="E45" s="323" t="str">
        <f>E10</f>
        <v>D1.4 TPS ochrana před bleskem</v>
      </c>
      <c r="F45" s="323"/>
      <c r="G45" s="323"/>
      <c r="H45" s="323"/>
      <c r="I45" s="323"/>
      <c r="J45" s="323"/>
      <c r="K45" s="172"/>
    </row>
    <row r="46" spans="2:11" s="170" customFormat="1" ht="6.9" customHeight="1" x14ac:dyDescent="0.4">
      <c r="B46" s="169"/>
      <c r="H46" s="171"/>
      <c r="K46" s="172"/>
    </row>
    <row r="47" spans="2:11" s="170" customFormat="1" ht="18" customHeight="1" x14ac:dyDescent="0.4">
      <c r="B47" s="169"/>
      <c r="C47" s="167"/>
      <c r="F47" s="173"/>
      <c r="H47" s="171"/>
      <c r="I47" s="167"/>
      <c r="J47" s="175"/>
      <c r="K47" s="172"/>
    </row>
    <row r="48" spans="2:11" s="170" customFormat="1" ht="6.9" customHeight="1" x14ac:dyDescent="0.4">
      <c r="B48" s="169"/>
      <c r="H48" s="171"/>
      <c r="K48" s="172"/>
    </row>
    <row r="49" spans="2:14" s="170" customFormat="1" ht="15.75" customHeight="1" x14ac:dyDescent="0.4">
      <c r="B49" s="169"/>
      <c r="C49" s="167"/>
      <c r="F49" s="173"/>
      <c r="H49" s="171"/>
      <c r="I49" s="167"/>
      <c r="J49" s="173"/>
      <c r="K49" s="172"/>
    </row>
    <row r="50" spans="2:14" s="170" customFormat="1" ht="14.4" customHeight="1" x14ac:dyDescent="0.4">
      <c r="B50" s="169"/>
      <c r="C50" s="167"/>
      <c r="F50" s="173"/>
      <c r="H50" s="171"/>
      <c r="K50" s="172"/>
    </row>
    <row r="51" spans="2:14" s="170" customFormat="1" ht="10.35" customHeight="1" x14ac:dyDescent="0.4">
      <c r="B51" s="169"/>
      <c r="H51" s="171"/>
      <c r="K51" s="172"/>
    </row>
    <row r="52" spans="2:14" s="170" customFormat="1" ht="29.25" customHeight="1" x14ac:dyDescent="0.4">
      <c r="B52" s="169"/>
      <c r="C52" s="203"/>
      <c r="D52" s="185"/>
      <c r="E52" s="185"/>
      <c r="F52" s="185"/>
      <c r="G52" s="185"/>
      <c r="H52" s="204"/>
      <c r="I52" s="185"/>
      <c r="J52" s="205"/>
      <c r="K52" s="206"/>
    </row>
    <row r="53" spans="2:14" s="170" customFormat="1" ht="10.35" customHeight="1" x14ac:dyDescent="0.4">
      <c r="B53" s="169"/>
      <c r="H53" s="171"/>
      <c r="K53" s="172"/>
    </row>
    <row r="54" spans="2:14" s="170" customFormat="1" ht="29.25" customHeight="1" x14ac:dyDescent="0.4">
      <c r="B54" s="169"/>
      <c r="C54" s="207"/>
      <c r="H54" s="171"/>
      <c r="J54" s="180">
        <f>J55+J58</f>
        <v>0</v>
      </c>
      <c r="K54" s="172"/>
    </row>
    <row r="55" spans="2:14" s="209" customFormat="1" ht="24.9" customHeight="1" x14ac:dyDescent="0.4">
      <c r="B55" s="208"/>
      <c r="D55" s="210" t="s">
        <v>566</v>
      </c>
      <c r="E55" s="211"/>
      <c r="F55" s="211"/>
      <c r="G55" s="211"/>
      <c r="H55" s="212"/>
      <c r="I55" s="211"/>
      <c r="J55" s="212">
        <f>SUM(J56:J57)</f>
        <v>0</v>
      </c>
      <c r="K55" s="213"/>
    </row>
    <row r="56" spans="2:14" s="215" customFormat="1" ht="19.95" customHeight="1" x14ac:dyDescent="0.4">
      <c r="B56" s="214"/>
      <c r="D56" s="216" t="str">
        <f>F82</f>
        <v>Hromosvod</v>
      </c>
      <c r="E56" s="217"/>
      <c r="F56" s="217"/>
      <c r="G56" s="217"/>
      <c r="H56" s="218"/>
      <c r="I56" s="217"/>
      <c r="J56" s="218">
        <f>J82</f>
        <v>0</v>
      </c>
      <c r="K56" s="219"/>
    </row>
    <row r="57" spans="2:14" s="215" customFormat="1" ht="19.95" customHeight="1" x14ac:dyDescent="0.4">
      <c r="B57" s="214"/>
      <c r="D57" s="216" t="str">
        <f>F103</f>
        <v>Pomocné stavební práce</v>
      </c>
      <c r="E57" s="217"/>
      <c r="F57" s="217"/>
      <c r="G57" s="217"/>
      <c r="H57" s="218"/>
      <c r="I57" s="217"/>
      <c r="J57" s="218">
        <f>J103</f>
        <v>0</v>
      </c>
      <c r="K57" s="219"/>
    </row>
    <row r="58" spans="2:14" s="209" customFormat="1" ht="24.9" customHeight="1" x14ac:dyDescent="0.4">
      <c r="B58" s="208"/>
      <c r="D58" s="210" t="s">
        <v>567</v>
      </c>
      <c r="E58" s="211"/>
      <c r="F58" s="211"/>
      <c r="G58" s="211"/>
      <c r="H58" s="212"/>
      <c r="I58" s="211"/>
      <c r="J58" s="212">
        <f>J105</f>
        <v>0</v>
      </c>
      <c r="K58" s="213"/>
    </row>
    <row r="59" spans="2:14" s="209" customFormat="1" ht="67.5" customHeight="1" x14ac:dyDescent="0.4">
      <c r="B59" s="208"/>
      <c r="D59" s="326"/>
      <c r="E59" s="326"/>
      <c r="F59" s="326"/>
      <c r="G59" s="326"/>
      <c r="H59" s="326"/>
      <c r="I59" s="326"/>
      <c r="J59" s="326"/>
      <c r="K59" s="220"/>
      <c r="L59" s="221"/>
      <c r="M59" s="221"/>
      <c r="N59" s="221"/>
    </row>
    <row r="60" spans="2:14" s="170" customFormat="1" ht="19.649999999999999" customHeight="1" x14ac:dyDescent="0.4">
      <c r="B60" s="169"/>
      <c r="D60" s="221"/>
      <c r="E60" s="221"/>
      <c r="F60" s="221"/>
      <c r="G60" s="221"/>
      <c r="H60" s="222"/>
      <c r="I60" s="221"/>
      <c r="J60" s="221"/>
      <c r="K60" s="172"/>
    </row>
    <row r="61" spans="2:14" s="170" customFormat="1" ht="6.9" customHeight="1" x14ac:dyDescent="0.4">
      <c r="B61" s="192"/>
      <c r="C61" s="193"/>
      <c r="D61" s="193"/>
      <c r="E61" s="193"/>
      <c r="F61" s="193"/>
      <c r="G61" s="193"/>
      <c r="H61" s="194"/>
      <c r="I61" s="193"/>
      <c r="J61" s="193"/>
      <c r="K61" s="195"/>
    </row>
    <row r="65" spans="2:11" s="170" customFormat="1" ht="6.9" customHeight="1" x14ac:dyDescent="0.4">
      <c r="B65" s="196"/>
      <c r="C65" s="197"/>
      <c r="D65" s="197"/>
      <c r="E65" s="197"/>
      <c r="F65" s="197"/>
      <c r="G65" s="197"/>
      <c r="H65" s="198"/>
      <c r="I65" s="197"/>
      <c r="J65" s="197"/>
      <c r="K65" s="197"/>
    </row>
    <row r="66" spans="2:11" s="170" customFormat="1" ht="36.9" customHeight="1" x14ac:dyDescent="0.4">
      <c r="B66" s="169"/>
      <c r="C66" s="165"/>
      <c r="H66" s="171"/>
    </row>
    <row r="67" spans="2:11" s="170" customFormat="1" ht="6.9" customHeight="1" x14ac:dyDescent="0.4">
      <c r="B67" s="169"/>
      <c r="H67" s="171"/>
    </row>
    <row r="68" spans="2:11" s="170" customFormat="1" ht="14.4" customHeight="1" x14ac:dyDescent="0.4">
      <c r="B68" s="169"/>
      <c r="C68" s="167"/>
      <c r="H68" s="171"/>
    </row>
    <row r="69" spans="2:11" s="170" customFormat="1" ht="22.5" customHeight="1" x14ac:dyDescent="0.4">
      <c r="B69" s="169"/>
      <c r="E69" s="200"/>
      <c r="F69" s="200"/>
      <c r="G69" s="200"/>
      <c r="H69" s="201"/>
    </row>
    <row r="70" spans="2:11" ht="15.75" customHeight="1" x14ac:dyDescent="0.55000000000000004">
      <c r="B70" s="164"/>
      <c r="C70" s="167"/>
    </row>
    <row r="71" spans="2:11" s="170" customFormat="1" ht="39.75" customHeight="1" x14ac:dyDescent="0.4">
      <c r="B71" s="169"/>
      <c r="E71" s="200" t="s">
        <v>568</v>
      </c>
      <c r="F71" s="200"/>
      <c r="G71" s="200"/>
      <c r="H71" s="201"/>
    </row>
    <row r="72" spans="2:11" s="170" customFormat="1" ht="14.4" customHeight="1" x14ac:dyDescent="0.4">
      <c r="B72" s="169"/>
      <c r="C72" s="167"/>
      <c r="H72" s="171"/>
    </row>
    <row r="73" spans="2:11" s="170" customFormat="1" ht="23.25" customHeight="1" x14ac:dyDescent="0.4">
      <c r="B73" s="169"/>
      <c r="E73" s="323" t="s">
        <v>569</v>
      </c>
      <c r="F73" s="323"/>
      <c r="G73" s="223"/>
      <c r="H73" s="224"/>
    </row>
    <row r="74" spans="2:11" s="170" customFormat="1" ht="6.9" customHeight="1" x14ac:dyDescent="0.4">
      <c r="B74" s="169"/>
      <c r="H74" s="171"/>
    </row>
    <row r="75" spans="2:11" s="170" customFormat="1" ht="18" customHeight="1" x14ac:dyDescent="0.4">
      <c r="B75" s="169"/>
      <c r="C75" s="167"/>
      <c r="F75" s="173"/>
      <c r="H75" s="171"/>
      <c r="I75" s="167"/>
      <c r="J75" s="175"/>
    </row>
    <row r="76" spans="2:11" s="170" customFormat="1" ht="6.9" customHeight="1" x14ac:dyDescent="0.4">
      <c r="B76" s="169"/>
      <c r="H76" s="171"/>
    </row>
    <row r="77" spans="2:11" s="170" customFormat="1" ht="13.5" customHeight="1" x14ac:dyDescent="0.4">
      <c r="B77" s="169"/>
      <c r="C77" s="167"/>
      <c r="F77" s="173"/>
      <c r="H77" s="171"/>
      <c r="I77" s="167"/>
      <c r="J77" s="173"/>
    </row>
    <row r="78" spans="2:11" s="170" customFormat="1" ht="14.4" customHeight="1" x14ac:dyDescent="0.4">
      <c r="B78" s="169"/>
      <c r="C78" s="167"/>
      <c r="F78" s="173"/>
      <c r="H78" s="171"/>
    </row>
    <row r="79" spans="2:11" s="170" customFormat="1" ht="10.35" customHeight="1" x14ac:dyDescent="0.4">
      <c r="B79" s="169"/>
      <c r="H79" s="171"/>
    </row>
    <row r="80" spans="2:11" s="231" customFormat="1" ht="29.25" customHeight="1" x14ac:dyDescent="0.4">
      <c r="B80" s="225"/>
      <c r="C80" s="226"/>
      <c r="D80" s="227" t="s">
        <v>570</v>
      </c>
      <c r="E80" s="227" t="s">
        <v>571</v>
      </c>
      <c r="F80" s="227" t="s">
        <v>572</v>
      </c>
      <c r="G80" s="227" t="s">
        <v>107</v>
      </c>
      <c r="H80" s="228"/>
      <c r="I80" s="229"/>
      <c r="J80" s="227"/>
      <c r="K80" s="230"/>
    </row>
    <row r="81" spans="2:11" s="233" customFormat="1" ht="37.200000000000003" customHeight="1" x14ac:dyDescent="0.55000000000000004">
      <c r="B81" s="232"/>
      <c r="D81" s="234" t="s">
        <v>573</v>
      </c>
      <c r="E81" s="235" t="s">
        <v>574</v>
      </c>
      <c r="F81" s="235" t="s">
        <v>575</v>
      </c>
      <c r="H81" s="236"/>
      <c r="J81" s="237"/>
    </row>
    <row r="82" spans="2:11" s="170" customFormat="1" ht="31.5" customHeight="1" x14ac:dyDescent="0.5">
      <c r="B82" s="238"/>
      <c r="C82" s="234"/>
      <c r="D82" s="234" t="s">
        <v>573</v>
      </c>
      <c r="E82" s="239"/>
      <c r="F82" s="239" t="s">
        <v>576</v>
      </c>
      <c r="G82" s="233"/>
      <c r="H82" s="236"/>
      <c r="I82" s="233"/>
      <c r="J82" s="236">
        <f>SUM(J83:J102)</f>
        <v>0</v>
      </c>
      <c r="K82" s="236"/>
    </row>
    <row r="83" spans="2:11" s="170" customFormat="1" ht="30.6" customHeight="1" x14ac:dyDescent="0.4">
      <c r="B83" s="238"/>
      <c r="C83" s="240"/>
      <c r="D83" s="240" t="s">
        <v>577</v>
      </c>
      <c r="E83" s="241" t="s">
        <v>578</v>
      </c>
      <c r="F83" s="242" t="s">
        <v>579</v>
      </c>
      <c r="G83" s="243" t="s">
        <v>137</v>
      </c>
      <c r="H83" s="244">
        <v>45</v>
      </c>
      <c r="I83" s="245"/>
      <c r="J83" s="246">
        <f t="shared" ref="J83:J102" si="0">H83*I83</f>
        <v>0</v>
      </c>
      <c r="K83" s="246"/>
    </row>
    <row r="84" spans="2:11" s="170" customFormat="1" ht="30.6" customHeight="1" x14ac:dyDescent="0.4">
      <c r="B84" s="238"/>
      <c r="C84" s="240" t="s">
        <v>580</v>
      </c>
      <c r="D84" s="247" t="s">
        <v>574</v>
      </c>
      <c r="E84" s="248" t="s">
        <v>581</v>
      </c>
      <c r="F84" s="249" t="s">
        <v>582</v>
      </c>
      <c r="G84" s="250" t="s">
        <v>137</v>
      </c>
      <c r="H84" s="251">
        <v>18</v>
      </c>
      <c r="I84" s="252"/>
      <c r="J84" s="253">
        <f t="shared" si="0"/>
        <v>0</v>
      </c>
      <c r="K84" s="246"/>
    </row>
    <row r="85" spans="2:11" s="170" customFormat="1" ht="30.6" customHeight="1" x14ac:dyDescent="0.4">
      <c r="B85" s="238"/>
      <c r="C85" s="240" t="s">
        <v>583</v>
      </c>
      <c r="D85" s="247" t="s">
        <v>574</v>
      </c>
      <c r="E85" s="248" t="s">
        <v>584</v>
      </c>
      <c r="F85" s="249" t="s">
        <v>585</v>
      </c>
      <c r="G85" s="250" t="s">
        <v>137</v>
      </c>
      <c r="H85" s="251">
        <v>32</v>
      </c>
      <c r="I85" s="252"/>
      <c r="J85" s="253">
        <f t="shared" si="0"/>
        <v>0</v>
      </c>
      <c r="K85" s="246"/>
    </row>
    <row r="86" spans="2:11" s="170" customFormat="1" ht="30.6" customHeight="1" x14ac:dyDescent="0.4">
      <c r="B86" s="238"/>
      <c r="C86" s="240" t="s">
        <v>586</v>
      </c>
      <c r="D86" s="247" t="s">
        <v>574</v>
      </c>
      <c r="E86" s="248" t="s">
        <v>587</v>
      </c>
      <c r="F86" s="249" t="s">
        <v>588</v>
      </c>
      <c r="G86" s="250" t="s">
        <v>589</v>
      </c>
      <c r="H86" s="251">
        <v>30</v>
      </c>
      <c r="I86" s="252"/>
      <c r="J86" s="253">
        <f t="shared" si="0"/>
        <v>0</v>
      </c>
      <c r="K86" s="246"/>
    </row>
    <row r="87" spans="2:11" s="170" customFormat="1" ht="30.6" customHeight="1" x14ac:dyDescent="0.4">
      <c r="B87" s="238"/>
      <c r="C87" s="240"/>
      <c r="D87" s="240" t="s">
        <v>577</v>
      </c>
      <c r="E87" s="241" t="s">
        <v>590</v>
      </c>
      <c r="F87" s="242" t="s">
        <v>591</v>
      </c>
      <c r="G87" s="243" t="s">
        <v>589</v>
      </c>
      <c r="H87" s="244">
        <v>3</v>
      </c>
      <c r="I87" s="245"/>
      <c r="J87" s="246">
        <f>H87*I87</f>
        <v>0</v>
      </c>
      <c r="K87" s="246"/>
    </row>
    <row r="88" spans="2:11" s="170" customFormat="1" ht="30.6" customHeight="1" x14ac:dyDescent="0.4">
      <c r="B88" s="238"/>
      <c r="C88" s="240" t="s">
        <v>592</v>
      </c>
      <c r="D88" s="247" t="s">
        <v>574</v>
      </c>
      <c r="E88" s="248" t="s">
        <v>593</v>
      </c>
      <c r="F88" s="249" t="s">
        <v>594</v>
      </c>
      <c r="G88" s="250" t="s">
        <v>589</v>
      </c>
      <c r="H88" s="251">
        <v>3</v>
      </c>
      <c r="I88" s="252"/>
      <c r="J88" s="253">
        <f t="shared" si="0"/>
        <v>0</v>
      </c>
      <c r="K88" s="246"/>
    </row>
    <row r="89" spans="2:11" s="170" customFormat="1" ht="30.6" customHeight="1" x14ac:dyDescent="0.4">
      <c r="B89" s="238"/>
      <c r="C89" s="254"/>
      <c r="D89" s="240" t="s">
        <v>577</v>
      </c>
      <c r="E89" s="241" t="s">
        <v>595</v>
      </c>
      <c r="F89" s="242" t="s">
        <v>596</v>
      </c>
      <c r="G89" s="243" t="s">
        <v>589</v>
      </c>
      <c r="H89" s="244">
        <v>3</v>
      </c>
      <c r="I89" s="245"/>
      <c r="J89" s="246">
        <f t="shared" si="0"/>
        <v>0</v>
      </c>
      <c r="K89" s="255"/>
    </row>
    <row r="90" spans="2:11" s="170" customFormat="1" ht="30.6" customHeight="1" x14ac:dyDescent="0.4">
      <c r="B90" s="238"/>
      <c r="C90" s="254"/>
      <c r="D90" s="247" t="s">
        <v>574</v>
      </c>
      <c r="E90" s="248" t="s">
        <v>597</v>
      </c>
      <c r="F90" s="249" t="s">
        <v>598</v>
      </c>
      <c r="G90" s="250" t="s">
        <v>589</v>
      </c>
      <c r="H90" s="251">
        <v>3</v>
      </c>
      <c r="I90" s="252"/>
      <c r="J90" s="253">
        <f t="shared" si="0"/>
        <v>0</v>
      </c>
      <c r="K90" s="255"/>
    </row>
    <row r="91" spans="2:11" s="170" customFormat="1" ht="30.6" customHeight="1" x14ac:dyDescent="0.4">
      <c r="B91" s="238"/>
      <c r="C91" s="240"/>
      <c r="D91" s="240" t="s">
        <v>577</v>
      </c>
      <c r="E91" s="241" t="s">
        <v>595</v>
      </c>
      <c r="F91" s="242" t="s">
        <v>596</v>
      </c>
      <c r="G91" s="243" t="s">
        <v>589</v>
      </c>
      <c r="H91" s="246">
        <v>12</v>
      </c>
      <c r="I91" s="245"/>
      <c r="J91" s="246">
        <f t="shared" si="0"/>
        <v>0</v>
      </c>
      <c r="K91" s="246"/>
    </row>
    <row r="92" spans="2:11" s="170" customFormat="1" ht="30.6" customHeight="1" x14ac:dyDescent="0.4">
      <c r="B92" s="238"/>
      <c r="C92" s="254"/>
      <c r="D92" s="254" t="s">
        <v>574</v>
      </c>
      <c r="E92" s="256" t="s">
        <v>599</v>
      </c>
      <c r="F92" s="257" t="s">
        <v>600</v>
      </c>
      <c r="G92" s="258" t="s">
        <v>589</v>
      </c>
      <c r="H92" s="255">
        <v>3</v>
      </c>
      <c r="I92" s="259"/>
      <c r="J92" s="255">
        <f t="shared" si="0"/>
        <v>0</v>
      </c>
      <c r="K92" s="255"/>
    </row>
    <row r="93" spans="2:11" s="170" customFormat="1" ht="30.6" customHeight="1" x14ac:dyDescent="0.4">
      <c r="B93" s="238"/>
      <c r="C93" s="240"/>
      <c r="D93" s="240" t="s">
        <v>577</v>
      </c>
      <c r="E93" s="241" t="s">
        <v>601</v>
      </c>
      <c r="F93" s="242" t="s">
        <v>602</v>
      </c>
      <c r="G93" s="243" t="s">
        <v>589</v>
      </c>
      <c r="H93" s="246">
        <v>3</v>
      </c>
      <c r="I93" s="245"/>
      <c r="J93" s="246">
        <f t="shared" si="0"/>
        <v>0</v>
      </c>
      <c r="K93" s="246"/>
    </row>
    <row r="94" spans="2:11" s="170" customFormat="1" ht="39.6" customHeight="1" x14ac:dyDescent="0.4">
      <c r="B94" s="238"/>
      <c r="C94" s="254" t="s">
        <v>603</v>
      </c>
      <c r="D94" s="254" t="s">
        <v>574</v>
      </c>
      <c r="E94" s="256" t="s">
        <v>604</v>
      </c>
      <c r="F94" s="257" t="s">
        <v>605</v>
      </c>
      <c r="G94" s="258" t="s">
        <v>589</v>
      </c>
      <c r="H94" s="255">
        <v>1</v>
      </c>
      <c r="I94" s="259"/>
      <c r="J94" s="255">
        <f>H94*I94</f>
        <v>0</v>
      </c>
      <c r="K94" s="246"/>
    </row>
    <row r="95" spans="2:11" s="170" customFormat="1" ht="30.6" customHeight="1" x14ac:dyDescent="0.4">
      <c r="B95" s="238"/>
      <c r="C95" s="254" t="s">
        <v>606</v>
      </c>
      <c r="D95" s="254" t="s">
        <v>574</v>
      </c>
      <c r="E95" s="256" t="s">
        <v>607</v>
      </c>
      <c r="F95" s="257" t="s">
        <v>608</v>
      </c>
      <c r="G95" s="258" t="s">
        <v>589</v>
      </c>
      <c r="H95" s="255">
        <v>2</v>
      </c>
      <c r="I95" s="259"/>
      <c r="J95" s="255">
        <f t="shared" si="0"/>
        <v>0</v>
      </c>
      <c r="K95" s="255"/>
    </row>
    <row r="96" spans="2:11" s="170" customFormat="1" ht="30.6" customHeight="1" x14ac:dyDescent="0.4">
      <c r="B96" s="238"/>
      <c r="C96" s="254"/>
      <c r="D96" s="240" t="s">
        <v>577</v>
      </c>
      <c r="E96" s="241" t="s">
        <v>609</v>
      </c>
      <c r="F96" s="242" t="s">
        <v>610</v>
      </c>
      <c r="G96" s="243" t="s">
        <v>589</v>
      </c>
      <c r="H96" s="246">
        <v>9</v>
      </c>
      <c r="I96" s="245"/>
      <c r="J96" s="246">
        <f>H96*I96</f>
        <v>0</v>
      </c>
      <c r="K96" s="255"/>
    </row>
    <row r="97" spans="2:11" s="170" customFormat="1" ht="30.6" customHeight="1" x14ac:dyDescent="0.4">
      <c r="B97" s="238"/>
      <c r="C97" s="254" t="s">
        <v>611</v>
      </c>
      <c r="D97" s="254"/>
      <c r="E97" s="256" t="s">
        <v>612</v>
      </c>
      <c r="F97" s="257" t="s">
        <v>613</v>
      </c>
      <c r="G97" s="258" t="s">
        <v>589</v>
      </c>
      <c r="H97" s="255">
        <v>9</v>
      </c>
      <c r="I97" s="259"/>
      <c r="J97" s="255">
        <f t="shared" si="0"/>
        <v>0</v>
      </c>
      <c r="K97" s="255"/>
    </row>
    <row r="98" spans="2:11" s="170" customFormat="1" ht="30.6" customHeight="1" x14ac:dyDescent="0.4">
      <c r="B98" s="238"/>
      <c r="C98" s="254"/>
      <c r="D98" s="254" t="s">
        <v>574</v>
      </c>
      <c r="E98" s="256" t="s">
        <v>614</v>
      </c>
      <c r="F98" s="257" t="s">
        <v>615</v>
      </c>
      <c r="G98" s="258" t="s">
        <v>589</v>
      </c>
      <c r="H98" s="255">
        <v>1</v>
      </c>
      <c r="I98" s="259"/>
      <c r="J98" s="255">
        <f t="shared" si="0"/>
        <v>0</v>
      </c>
      <c r="K98" s="255"/>
    </row>
    <row r="99" spans="2:11" s="170" customFormat="1" ht="30.6" customHeight="1" x14ac:dyDescent="0.4">
      <c r="B99" s="238"/>
      <c r="C99" s="240"/>
      <c r="D99" s="240" t="s">
        <v>577</v>
      </c>
      <c r="E99" s="241" t="s">
        <v>616</v>
      </c>
      <c r="F99" s="242" t="s">
        <v>617</v>
      </c>
      <c r="G99" s="243" t="s">
        <v>589</v>
      </c>
      <c r="H99" s="244">
        <v>3</v>
      </c>
      <c r="I99" s="245"/>
      <c r="J99" s="246">
        <f t="shared" si="0"/>
        <v>0</v>
      </c>
      <c r="K99" s="255"/>
    </row>
    <row r="100" spans="2:11" s="170" customFormat="1" ht="30.6" customHeight="1" x14ac:dyDescent="0.4">
      <c r="B100" s="238"/>
      <c r="C100" s="240"/>
      <c r="D100" s="247" t="s">
        <v>574</v>
      </c>
      <c r="E100" s="248" t="s">
        <v>618</v>
      </c>
      <c r="F100" s="249" t="s">
        <v>619</v>
      </c>
      <c r="G100" s="250" t="s">
        <v>589</v>
      </c>
      <c r="H100" s="251">
        <v>3</v>
      </c>
      <c r="I100" s="252"/>
      <c r="J100" s="253">
        <f t="shared" si="0"/>
        <v>0</v>
      </c>
      <c r="K100" s="255"/>
    </row>
    <row r="101" spans="2:11" s="170" customFormat="1" ht="30.6" customHeight="1" x14ac:dyDescent="0.4">
      <c r="B101" s="238"/>
      <c r="C101" s="240"/>
      <c r="D101" s="240" t="s">
        <v>577</v>
      </c>
      <c r="E101" s="241" t="s">
        <v>620</v>
      </c>
      <c r="F101" s="242" t="s">
        <v>621</v>
      </c>
      <c r="G101" s="243" t="s">
        <v>589</v>
      </c>
      <c r="H101" s="246">
        <v>1</v>
      </c>
      <c r="I101" s="245"/>
      <c r="J101" s="246">
        <f t="shared" si="0"/>
        <v>0</v>
      </c>
      <c r="K101" s="246"/>
    </row>
    <row r="102" spans="2:11" s="170" customFormat="1" ht="30.6" customHeight="1" x14ac:dyDescent="0.4">
      <c r="B102" s="238"/>
      <c r="C102" s="240"/>
      <c r="D102" s="240" t="s">
        <v>577</v>
      </c>
      <c r="E102" s="241" t="s">
        <v>622</v>
      </c>
      <c r="F102" s="242" t="s">
        <v>623</v>
      </c>
      <c r="G102" s="243" t="s">
        <v>589</v>
      </c>
      <c r="H102" s="246">
        <v>1</v>
      </c>
      <c r="I102" s="245"/>
      <c r="J102" s="246">
        <f t="shared" si="0"/>
        <v>0</v>
      </c>
      <c r="K102" s="246"/>
    </row>
    <row r="103" spans="2:11" s="233" customFormat="1" ht="29.85" customHeight="1" x14ac:dyDescent="0.5">
      <c r="B103" s="232"/>
      <c r="C103" s="234"/>
      <c r="D103" s="234" t="s">
        <v>573</v>
      </c>
      <c r="E103" s="239"/>
      <c r="F103" s="239" t="s">
        <v>624</v>
      </c>
      <c r="H103" s="236"/>
      <c r="I103" s="260"/>
      <c r="J103" s="236">
        <f>SUM(J104:J104)</f>
        <v>0</v>
      </c>
      <c r="K103" s="236"/>
    </row>
    <row r="104" spans="2:11" s="233" customFormat="1" ht="29.85" customHeight="1" x14ac:dyDescent="0.45">
      <c r="B104" s="238"/>
      <c r="C104" s="240"/>
      <c r="D104" s="240" t="s">
        <v>577</v>
      </c>
      <c r="E104" s="241" t="s">
        <v>625</v>
      </c>
      <c r="F104" s="242" t="s">
        <v>626</v>
      </c>
      <c r="G104" s="243" t="s">
        <v>589</v>
      </c>
      <c r="H104" s="244">
        <v>3</v>
      </c>
      <c r="I104" s="245"/>
      <c r="J104" s="246">
        <f>H104*I104</f>
        <v>0</v>
      </c>
      <c r="K104" s="244"/>
    </row>
    <row r="105" spans="2:11" s="233" customFormat="1" ht="37.35" customHeight="1" x14ac:dyDescent="0.55000000000000004">
      <c r="B105" s="232"/>
      <c r="C105" s="234"/>
      <c r="D105" s="234" t="s">
        <v>573</v>
      </c>
      <c r="E105" s="235" t="s">
        <v>627</v>
      </c>
      <c r="F105" s="235" t="s">
        <v>628</v>
      </c>
      <c r="H105" s="236"/>
      <c r="I105" s="260"/>
      <c r="J105" s="236">
        <f>J106+J116</f>
        <v>0</v>
      </c>
      <c r="K105" s="236"/>
    </row>
    <row r="106" spans="2:11" s="233" customFormat="1" ht="37.35" customHeight="1" x14ac:dyDescent="0.5">
      <c r="B106" s="232"/>
      <c r="C106" s="234"/>
      <c r="D106" s="234" t="s">
        <v>573</v>
      </c>
      <c r="E106" s="239">
        <v>0</v>
      </c>
      <c r="F106" s="239" t="s">
        <v>629</v>
      </c>
      <c r="H106" s="236"/>
      <c r="I106" s="260"/>
      <c r="J106" s="236">
        <f>SUM(J107:J115)</f>
        <v>0</v>
      </c>
      <c r="K106" s="236"/>
    </row>
    <row r="107" spans="2:11" s="233" customFormat="1" ht="24" customHeight="1" x14ac:dyDescent="0.45">
      <c r="B107" s="232"/>
      <c r="C107" s="240"/>
      <c r="D107" s="240" t="s">
        <v>577</v>
      </c>
      <c r="E107" s="241" t="s">
        <v>43</v>
      </c>
      <c r="F107" s="242" t="s">
        <v>630</v>
      </c>
      <c r="G107" s="243" t="s">
        <v>589</v>
      </c>
      <c r="H107" s="246">
        <v>1</v>
      </c>
      <c r="I107" s="245"/>
      <c r="J107" s="246">
        <f t="shared" ref="J107:J115" si="1">H107*I107</f>
        <v>0</v>
      </c>
      <c r="K107" s="246"/>
    </row>
    <row r="108" spans="2:11" s="233" customFormat="1" ht="24" customHeight="1" x14ac:dyDescent="0.45">
      <c r="B108" s="232"/>
      <c r="C108" s="240"/>
      <c r="D108" s="240" t="s">
        <v>577</v>
      </c>
      <c r="E108" s="241" t="s">
        <v>45</v>
      </c>
      <c r="F108" s="242" t="s">
        <v>631</v>
      </c>
      <c r="G108" s="243" t="s">
        <v>589</v>
      </c>
      <c r="H108" s="246">
        <v>1</v>
      </c>
      <c r="I108" s="245"/>
      <c r="J108" s="246">
        <f>H108*I108</f>
        <v>0</v>
      </c>
      <c r="K108" s="246"/>
    </row>
    <row r="109" spans="2:11" s="233" customFormat="1" ht="24" customHeight="1" x14ac:dyDescent="0.45">
      <c r="B109" s="232"/>
      <c r="C109" s="240"/>
      <c r="D109" s="240" t="s">
        <v>577</v>
      </c>
      <c r="E109" s="241" t="s">
        <v>632</v>
      </c>
      <c r="F109" s="242" t="s">
        <v>633</v>
      </c>
      <c r="G109" s="243" t="s">
        <v>589</v>
      </c>
      <c r="H109" s="246">
        <v>1</v>
      </c>
      <c r="I109" s="245"/>
      <c r="J109" s="246">
        <f t="shared" si="1"/>
        <v>0</v>
      </c>
      <c r="K109" s="246"/>
    </row>
    <row r="110" spans="2:11" s="233" customFormat="1" ht="24" customHeight="1" x14ac:dyDescent="0.45">
      <c r="B110" s="232"/>
      <c r="C110" s="240"/>
      <c r="D110" s="240" t="s">
        <v>577</v>
      </c>
      <c r="E110" s="241" t="s">
        <v>634</v>
      </c>
      <c r="F110" s="242" t="s">
        <v>635</v>
      </c>
      <c r="G110" s="243" t="s">
        <v>589</v>
      </c>
      <c r="H110" s="246">
        <v>1</v>
      </c>
      <c r="I110" s="245"/>
      <c r="J110" s="246">
        <f t="shared" si="1"/>
        <v>0</v>
      </c>
      <c r="K110" s="246"/>
    </row>
    <row r="111" spans="2:11" s="233" customFormat="1" ht="24" customHeight="1" x14ac:dyDescent="0.45">
      <c r="B111" s="232"/>
      <c r="C111" s="240"/>
      <c r="D111" s="240" t="s">
        <v>577</v>
      </c>
      <c r="E111" s="241" t="s">
        <v>636</v>
      </c>
      <c r="F111" s="242" t="s">
        <v>637</v>
      </c>
      <c r="G111" s="243" t="s">
        <v>589</v>
      </c>
      <c r="H111" s="246">
        <v>1</v>
      </c>
      <c r="I111" s="245"/>
      <c r="J111" s="246">
        <f t="shared" si="1"/>
        <v>0</v>
      </c>
      <c r="K111" s="246"/>
    </row>
    <row r="112" spans="2:11" s="233" customFormat="1" ht="24" customHeight="1" x14ac:dyDescent="0.45">
      <c r="B112" s="232"/>
      <c r="C112" s="240"/>
      <c r="D112" s="240" t="s">
        <v>577</v>
      </c>
      <c r="E112" s="241" t="s">
        <v>638</v>
      </c>
      <c r="F112" s="242" t="s">
        <v>639</v>
      </c>
      <c r="G112" s="243" t="s">
        <v>589</v>
      </c>
      <c r="H112" s="246">
        <v>1</v>
      </c>
      <c r="I112" s="245"/>
      <c r="J112" s="246">
        <f t="shared" si="1"/>
        <v>0</v>
      </c>
      <c r="K112" s="246"/>
    </row>
    <row r="113" spans="1:11" s="233" customFormat="1" ht="24" customHeight="1" x14ac:dyDescent="0.45">
      <c r="B113" s="232"/>
      <c r="C113" s="240"/>
      <c r="D113" s="240" t="s">
        <v>577</v>
      </c>
      <c r="E113" s="241" t="s">
        <v>640</v>
      </c>
      <c r="F113" s="242" t="s">
        <v>641</v>
      </c>
      <c r="G113" s="243" t="s">
        <v>589</v>
      </c>
      <c r="H113" s="246">
        <v>1</v>
      </c>
      <c r="I113" s="245"/>
      <c r="J113" s="246">
        <f t="shared" si="1"/>
        <v>0</v>
      </c>
      <c r="K113" s="246"/>
    </row>
    <row r="114" spans="1:11" s="233" customFormat="1" ht="24" customHeight="1" x14ac:dyDescent="0.45">
      <c r="B114" s="232"/>
      <c r="C114" s="240"/>
      <c r="D114" s="240" t="s">
        <v>577</v>
      </c>
      <c r="E114" s="241" t="s">
        <v>642</v>
      </c>
      <c r="F114" s="242" t="s">
        <v>643</v>
      </c>
      <c r="G114" s="243" t="s">
        <v>589</v>
      </c>
      <c r="H114" s="246">
        <v>1</v>
      </c>
      <c r="I114" s="245"/>
      <c r="J114" s="246">
        <f t="shared" si="1"/>
        <v>0</v>
      </c>
      <c r="K114" s="246"/>
    </row>
    <row r="115" spans="1:11" s="233" customFormat="1" ht="24" customHeight="1" x14ac:dyDescent="0.45">
      <c r="B115" s="232"/>
      <c r="C115" s="240"/>
      <c r="D115" s="240" t="s">
        <v>577</v>
      </c>
      <c r="E115" s="241" t="s">
        <v>644</v>
      </c>
      <c r="F115" s="242" t="s">
        <v>645</v>
      </c>
      <c r="G115" s="243" t="s">
        <v>589</v>
      </c>
      <c r="H115" s="246">
        <v>1</v>
      </c>
      <c r="I115" s="245"/>
      <c r="J115" s="246">
        <f t="shared" si="1"/>
        <v>0</v>
      </c>
      <c r="K115" s="246"/>
    </row>
    <row r="116" spans="1:11" ht="15.75" customHeight="1" x14ac:dyDescent="0.55000000000000004">
      <c r="A116" s="233"/>
      <c r="B116" s="232"/>
      <c r="C116" s="234"/>
      <c r="D116" s="234" t="s">
        <v>573</v>
      </c>
      <c r="E116" s="239" t="s">
        <v>265</v>
      </c>
      <c r="F116" s="239" t="s">
        <v>646</v>
      </c>
      <c r="G116" s="233"/>
      <c r="H116" s="236"/>
      <c r="I116" s="260"/>
      <c r="J116" s="233">
        <f>J118</f>
        <v>0</v>
      </c>
      <c r="K116" s="236"/>
    </row>
    <row r="117" spans="1:11" ht="15.75" customHeight="1" x14ac:dyDescent="0.55000000000000004">
      <c r="A117" s="233"/>
      <c r="B117" s="232"/>
      <c r="C117" s="234"/>
      <c r="D117" s="234"/>
      <c r="E117" s="239"/>
      <c r="F117" s="239"/>
      <c r="G117" s="233"/>
      <c r="H117" s="236"/>
      <c r="I117" s="260"/>
      <c r="J117" s="233"/>
      <c r="K117" s="236"/>
    </row>
    <row r="118" spans="1:11" ht="15.75" customHeight="1" x14ac:dyDescent="0.55000000000000004">
      <c r="A118" s="170"/>
      <c r="B118" s="238"/>
      <c r="C118" s="240"/>
      <c r="D118" s="240" t="s">
        <v>577</v>
      </c>
      <c r="E118" s="241" t="s">
        <v>647</v>
      </c>
      <c r="F118" s="242" t="s">
        <v>648</v>
      </c>
      <c r="G118" s="243" t="s">
        <v>649</v>
      </c>
      <c r="H118" s="246">
        <v>10</v>
      </c>
      <c r="I118" s="245"/>
      <c r="J118" s="246">
        <f>H118*I118</f>
        <v>0</v>
      </c>
      <c r="K118" s="246"/>
    </row>
    <row r="119" spans="1:11" ht="15.75" customHeight="1" x14ac:dyDescent="0.55000000000000004">
      <c r="A119" s="170"/>
      <c r="B119" s="192"/>
      <c r="C119" s="193"/>
      <c r="D119" s="193"/>
      <c r="E119" s="193"/>
      <c r="F119" s="193"/>
      <c r="G119" s="193"/>
      <c r="H119" s="194"/>
      <c r="I119" s="193"/>
      <c r="J119" s="193"/>
      <c r="K119" s="193"/>
    </row>
  </sheetData>
  <sheetProtection selectLockedCells="1" selectUnlockedCells="1"/>
  <autoFilter ref="C80:K118" xr:uid="{930E2992-7ED4-4C13-9EAB-965C1602E3A5}"/>
  <mergeCells count="7">
    <mergeCell ref="E73:F73"/>
    <mergeCell ref="E7:J7"/>
    <mergeCell ref="E8:J8"/>
    <mergeCell ref="E10:J10"/>
    <mergeCell ref="E11:J11"/>
    <mergeCell ref="E45:J45"/>
    <mergeCell ref="D59:J59"/>
  </mergeCells>
  <hyperlinks>
    <hyperlink ref="F1" location="C2" display="1) Krycí list soupisu" xr:uid="{431F3099-06B3-46EB-A0BB-1DB017A19EE4}"/>
    <hyperlink ref="G1" location="C58" display="2) Rekapitulace" xr:uid="{50F59974-81CF-47D8-8E8D-98F7F4985662}"/>
    <hyperlink ref="J1" location="C88" display="3) Soupis prací" xr:uid="{609829C5-5A13-48FF-A806-358338964586}"/>
  </hyperlinks>
  <pageMargins left="0.58333333333333337" right="0.58333333333333337" top="0.27569444444444446" bottom="0.58333333333333337" header="0.51180555555555551" footer="0"/>
  <pageSetup paperSize="9" scale="84" firstPageNumber="0" fitToHeight="100" orientation="landscape" horizontalDpi="300" verticalDpi="300" r:id="rId1"/>
  <headerFooter alignWithMargins="0">
    <oddFooter>&amp;C&amp;"Trebuchet MS,obyčejné"&amp;8Strana &amp;P z &amp;N</oddFooter>
  </headerFooter>
  <rowBreaks count="1" manualBreakCount="1"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Pokyny pro vyplnění</vt:lpstr>
      <vt:lpstr>Stavba</vt:lpstr>
      <vt:lpstr>VzorPolozky</vt:lpstr>
      <vt:lpstr>01 01 Pol</vt:lpstr>
      <vt:lpstr>D1.4 TPS ochrana před bleskem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'D1.4 TPS ochrana před bleskem'!Excel_BuiltIn__FilterDatabase</vt:lpstr>
      <vt:lpstr>'D1.4 TPS ochrana před bleskem'!Excel_BuiltIn_Print_Area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'D1.4 TPS ochrana před bleskem'!Názvy_tisku</vt:lpstr>
      <vt:lpstr>oadresa</vt:lpstr>
      <vt:lpstr>Stavba!Objednatel</vt:lpstr>
      <vt:lpstr>Stavba!Objekt</vt:lpstr>
      <vt:lpstr>'01 01 Pol'!Oblast_tisku</vt:lpstr>
      <vt:lpstr>'D1.4 TPS ochrana před bleskem'!Oblast_tisku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Provazníková Petra</dc:creator>
  <cp:lastModifiedBy>Martin Langer</cp:lastModifiedBy>
  <cp:lastPrinted>2023-08-01T11:40:28Z</cp:lastPrinted>
  <dcterms:created xsi:type="dcterms:W3CDTF">2009-04-08T07:15:50Z</dcterms:created>
  <dcterms:modified xsi:type="dcterms:W3CDTF">2024-02-28T08:03:34Z</dcterms:modified>
</cp:coreProperties>
</file>